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kumenti\PLANOVI\PLAN 2024-2026\IZVRŠENJE PLANA I RVI\POLUGODIŠNJI\"/>
    </mc:Choice>
  </mc:AlternateContent>
  <bookViews>
    <workbookView xWindow="0" yWindow="0" windowWidth="28800" windowHeight="12435" activeTab="1"/>
  </bookViews>
  <sheets>
    <sheet name="SAŽETAK" sheetId="8" r:id="rId1"/>
    <sheet name="_Račun_prihoda_i_rashoda" sheetId="2" r:id="rId2"/>
    <sheet name="Prihodi i rashodi po izvorima" sheetId="9" r:id="rId3"/>
    <sheet name="Rashodi_prema_funkcijskoj_kl" sheetId="4" r:id="rId4"/>
    <sheet name="Račun_financiranja" sheetId="5" r:id="rId5"/>
    <sheet name="Račun financiranja po izvorima" sheetId="10" r:id="rId6"/>
    <sheet name="POSEBNI_DIO" sheetId="6" r:id="rId7"/>
    <sheet name="List1" sheetId="3" r:id="rId8"/>
  </sheets>
  <definedNames>
    <definedName name="_xlnm.Print_Titles" localSheetId="6">POSEBNI_DIO!$6:$6</definedName>
    <definedName name="_xlnm.Print_Area" localSheetId="1">_Račun_prihoda_i_rashoda!$A$1:$K$129</definedName>
    <definedName name="_xlnm.Print_Area" localSheetId="6">POSEBNI_DIO!$A$1:$H$414</definedName>
    <definedName name="_xlnm.Print_Area" localSheetId="4">Račun_financiranja!$A$1:$K$13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2" l="1"/>
  <c r="J88" i="2"/>
  <c r="J107" i="2"/>
  <c r="J108" i="2"/>
  <c r="J109" i="2"/>
  <c r="J110" i="2"/>
  <c r="J101" i="2"/>
  <c r="J102" i="2"/>
  <c r="J103" i="2"/>
  <c r="H406" i="6" l="1"/>
  <c r="F21" i="9" l="1"/>
  <c r="F22" i="9"/>
  <c r="E9" i="9"/>
  <c r="B9" i="9"/>
  <c r="D9" i="9"/>
  <c r="G75" i="6" l="1"/>
  <c r="G191" i="6"/>
  <c r="J20" i="2"/>
  <c r="J18" i="2"/>
  <c r="G18" i="2"/>
  <c r="I18" i="2"/>
  <c r="F18" i="2"/>
  <c r="D10" i="4" l="1"/>
  <c r="G404" i="6" l="1"/>
  <c r="G408" i="6"/>
  <c r="G417" i="6"/>
  <c r="G416" i="6" s="1"/>
  <c r="F416" i="6"/>
  <c r="F415" i="6" s="1"/>
  <c r="F392" i="6"/>
  <c r="F160" i="6"/>
  <c r="I9" i="8"/>
  <c r="G415" i="6" l="1"/>
  <c r="E421" i="6"/>
  <c r="H408" i="6" l="1"/>
  <c r="G407" i="6"/>
  <c r="G406" i="6" s="1"/>
  <c r="F407" i="6"/>
  <c r="F406" i="6" l="1"/>
  <c r="H407" i="6"/>
  <c r="E408" i="6"/>
  <c r="E407" i="6"/>
  <c r="E406" i="6"/>
  <c r="F295" i="6" l="1"/>
  <c r="G127" i="6" l="1"/>
  <c r="G126" i="6" s="1"/>
  <c r="H126" i="6" s="1"/>
  <c r="G122" i="6"/>
  <c r="H122" i="6" s="1"/>
  <c r="F120" i="6"/>
  <c r="F121" i="6" s="1"/>
  <c r="E120" i="6"/>
  <c r="E121" i="6" s="1"/>
  <c r="G120" i="6" l="1"/>
  <c r="G59" i="6"/>
  <c r="G58" i="6" s="1"/>
  <c r="G55" i="6"/>
  <c r="G54" i="6" s="1"/>
  <c r="F58" i="6"/>
  <c r="F54" i="6"/>
  <c r="F53" i="6" s="1"/>
  <c r="E59" i="6"/>
  <c r="E57" i="6" s="1"/>
  <c r="E58" i="6" s="1"/>
  <c r="E55" i="6"/>
  <c r="E53" i="6" s="1"/>
  <c r="H120" i="6" l="1"/>
  <c r="G121" i="6"/>
  <c r="H121" i="6" s="1"/>
  <c r="E54" i="6"/>
  <c r="E52" i="6"/>
  <c r="G43" i="9" l="1"/>
  <c r="E42" i="9"/>
  <c r="G42" i="9" s="1"/>
  <c r="D42" i="9"/>
  <c r="C42" i="9"/>
  <c r="B42" i="9"/>
  <c r="G21" i="9"/>
  <c r="G22" i="9"/>
  <c r="E21" i="9"/>
  <c r="D21" i="9"/>
  <c r="C21" i="9"/>
  <c r="B21" i="9"/>
  <c r="B30" i="9" l="1"/>
  <c r="H111" i="2"/>
  <c r="H9" i="8"/>
  <c r="H54" i="2" l="1"/>
  <c r="F54" i="2"/>
  <c r="G11" i="4" l="1"/>
  <c r="G12" i="4"/>
  <c r="G13" i="4"/>
  <c r="G14" i="4"/>
  <c r="F11" i="4"/>
  <c r="F12" i="4"/>
  <c r="F13" i="4"/>
  <c r="F14" i="4"/>
  <c r="E10" i="4"/>
  <c r="E9" i="4" s="1"/>
  <c r="C18" i="9"/>
  <c r="G32" i="9"/>
  <c r="G34" i="9"/>
  <c r="G36" i="9"/>
  <c r="G38" i="9"/>
  <c r="G39" i="9"/>
  <c r="G41" i="9"/>
  <c r="F32" i="9"/>
  <c r="F34" i="9"/>
  <c r="F36" i="9"/>
  <c r="F38" i="9"/>
  <c r="F39" i="9"/>
  <c r="F41" i="9"/>
  <c r="C39" i="9"/>
  <c r="E40" i="9"/>
  <c r="E37" i="9"/>
  <c r="E35" i="9"/>
  <c r="E33" i="9"/>
  <c r="E31" i="9"/>
  <c r="E30" i="9" s="1"/>
  <c r="G11" i="9"/>
  <c r="G13" i="9"/>
  <c r="G15" i="9"/>
  <c r="G17" i="9"/>
  <c r="G18" i="9"/>
  <c r="G20" i="9"/>
  <c r="F11" i="9"/>
  <c r="F13" i="9"/>
  <c r="F15" i="9"/>
  <c r="F17" i="9"/>
  <c r="F18" i="9"/>
  <c r="F20" i="9"/>
  <c r="E19" i="9"/>
  <c r="E16" i="9"/>
  <c r="E14" i="9"/>
  <c r="E12" i="9"/>
  <c r="E10" i="9"/>
  <c r="J57" i="2" l="1"/>
  <c r="J58" i="2"/>
  <c r="J60" i="2"/>
  <c r="J62" i="2"/>
  <c r="J63" i="2"/>
  <c r="J66" i="2"/>
  <c r="J67" i="2"/>
  <c r="J68" i="2"/>
  <c r="J69" i="2"/>
  <c r="J71" i="2"/>
  <c r="J72" i="2"/>
  <c r="J73" i="2"/>
  <c r="J74" i="2"/>
  <c r="J75" i="2"/>
  <c r="J76" i="2"/>
  <c r="J78" i="2"/>
  <c r="J79" i="2"/>
  <c r="J80" i="2"/>
  <c r="J81" i="2"/>
  <c r="J83" i="2"/>
  <c r="J84" i="2"/>
  <c r="J85" i="2"/>
  <c r="J86" i="2"/>
  <c r="J90" i="2"/>
  <c r="J91" i="2"/>
  <c r="J92" i="2"/>
  <c r="J93" i="2"/>
  <c r="J94" i="2"/>
  <c r="J95" i="2"/>
  <c r="J96" i="2"/>
  <c r="J99" i="2"/>
  <c r="J100" i="2"/>
  <c r="J106" i="2"/>
  <c r="J114" i="2"/>
  <c r="J116" i="2"/>
  <c r="J118" i="2"/>
  <c r="I123" i="2"/>
  <c r="I122" i="2" s="1"/>
  <c r="I119" i="2"/>
  <c r="I113" i="2"/>
  <c r="I109" i="2"/>
  <c r="I108" i="2" s="1"/>
  <c r="I105" i="2"/>
  <c r="I104" i="2" s="1"/>
  <c r="K104" i="2" s="1"/>
  <c r="I98" i="2"/>
  <c r="I97" i="2" s="1"/>
  <c r="K97" i="2" s="1"/>
  <c r="I89" i="2"/>
  <c r="I77" i="2"/>
  <c r="I70" i="2"/>
  <c r="I65" i="2"/>
  <c r="I61" i="2"/>
  <c r="I59" i="2"/>
  <c r="I56" i="2"/>
  <c r="I102" i="2"/>
  <c r="I101" i="2" s="1"/>
  <c r="G101" i="2"/>
  <c r="F102" i="2"/>
  <c r="F101" i="2" s="1"/>
  <c r="K44" i="2"/>
  <c r="J12" i="2"/>
  <c r="J14" i="2"/>
  <c r="J15" i="2"/>
  <c r="J17" i="2"/>
  <c r="J27" i="2"/>
  <c r="J30" i="2"/>
  <c r="J31" i="2"/>
  <c r="J33" i="2"/>
  <c r="J36" i="2"/>
  <c r="J40" i="2"/>
  <c r="J44" i="2"/>
  <c r="G43" i="2"/>
  <c r="H43" i="2"/>
  <c r="H42" i="2" s="1"/>
  <c r="H41" i="2" s="1"/>
  <c r="I43" i="2"/>
  <c r="I42" i="2" s="1"/>
  <c r="I41" i="2" s="1"/>
  <c r="J41" i="2" s="1"/>
  <c r="G42" i="2"/>
  <c r="G41" i="2" s="1"/>
  <c r="F43" i="2"/>
  <c r="F42" i="2" s="1"/>
  <c r="F41" i="2" s="1"/>
  <c r="K41" i="2" l="1"/>
  <c r="I112" i="2"/>
  <c r="I55" i="2"/>
  <c r="K43" i="2"/>
  <c r="K42" i="2"/>
  <c r="J43" i="2"/>
  <c r="J42" i="2"/>
  <c r="F372" i="6"/>
  <c r="E372" i="6"/>
  <c r="F333" i="6"/>
  <c r="E333" i="6"/>
  <c r="G338" i="6"/>
  <c r="G336" i="6"/>
  <c r="G334" i="6" l="1"/>
  <c r="G333" i="6" s="1"/>
  <c r="I111" i="2"/>
  <c r="K112" i="2"/>
  <c r="K55" i="2"/>
  <c r="G249" i="6"/>
  <c r="G390" i="6"/>
  <c r="G387" i="6"/>
  <c r="G383" i="6" s="1"/>
  <c r="G361" i="6"/>
  <c r="G360" i="6" s="1"/>
  <c r="G186" i="6"/>
  <c r="G275" i="6"/>
  <c r="G273" i="6"/>
  <c r="G272" i="6"/>
  <c r="G270" i="6"/>
  <c r="G269" i="6"/>
  <c r="G267" i="6"/>
  <c r="G266" i="6"/>
  <c r="G265" i="6"/>
  <c r="G264" i="6"/>
  <c r="G263" i="6"/>
  <c r="G261" i="6"/>
  <c r="G259" i="6"/>
  <c r="G258" i="6"/>
  <c r="G255" i="6"/>
  <c r="G252" i="6" l="1"/>
  <c r="G251" i="6" s="1"/>
  <c r="G79" i="6" l="1"/>
  <c r="F359" i="6" l="1"/>
  <c r="F354" i="6"/>
  <c r="F350" i="6"/>
  <c r="F341" i="6"/>
  <c r="F324" i="6"/>
  <c r="F315" i="6"/>
  <c r="F308" i="6"/>
  <c r="F296" i="6"/>
  <c r="F291" i="6"/>
  <c r="F292" i="6" s="1"/>
  <c r="G289" i="6"/>
  <c r="H289" i="6" s="1"/>
  <c r="F277" i="6"/>
  <c r="F278" i="6" s="1"/>
  <c r="F251" i="6"/>
  <c r="F14" i="6" s="1"/>
  <c r="F220" i="6"/>
  <c r="F195" i="6"/>
  <c r="F11" i="6" s="1"/>
  <c r="F154" i="6"/>
  <c r="F155" i="6" s="1"/>
  <c r="F149" i="6"/>
  <c r="F148" i="6" s="1"/>
  <c r="F147" i="6" s="1"/>
  <c r="F143" i="6"/>
  <c r="F144" i="6" s="1"/>
  <c r="G145" i="6"/>
  <c r="E143" i="6"/>
  <c r="E144" i="6" s="1"/>
  <c r="F139" i="6"/>
  <c r="F140" i="6" s="1"/>
  <c r="F134" i="6"/>
  <c r="F135" i="6" s="1"/>
  <c r="F129" i="6"/>
  <c r="F130" i="6" s="1"/>
  <c r="F111" i="6"/>
  <c r="F112" i="6" s="1"/>
  <c r="F102" i="6"/>
  <c r="F103" i="6" s="1"/>
  <c r="F93" i="6"/>
  <c r="F94" i="6" s="1"/>
  <c r="F89" i="6"/>
  <c r="F90" i="6" s="1"/>
  <c r="F85" i="6"/>
  <c r="F86" i="6" s="1"/>
  <c r="G87" i="6"/>
  <c r="E85" i="6"/>
  <c r="E86" i="6" s="1"/>
  <c r="F81" i="6"/>
  <c r="F82" i="6" s="1"/>
  <c r="F73" i="6"/>
  <c r="F63" i="6"/>
  <c r="F62" i="6"/>
  <c r="F48" i="6"/>
  <c r="G50" i="6"/>
  <c r="E48" i="6"/>
  <c r="E49" i="6" s="1"/>
  <c r="F43" i="6"/>
  <c r="F16" i="6"/>
  <c r="F12" i="6" l="1"/>
  <c r="F74" i="6"/>
  <c r="F61" i="6"/>
  <c r="F307" i="6"/>
  <c r="F323" i="6"/>
  <c r="G143" i="6"/>
  <c r="G85" i="6"/>
  <c r="G48" i="6"/>
  <c r="F13" i="6"/>
  <c r="F49" i="6"/>
  <c r="F44" i="6"/>
  <c r="F391" i="6"/>
  <c r="F349" i="6"/>
  <c r="F358" i="6"/>
  <c r="F133" i="6"/>
  <c r="F159" i="6"/>
  <c r="F153" i="6"/>
  <c r="F15" i="6"/>
  <c r="F17" i="6"/>
  <c r="F9" i="6" s="1"/>
  <c r="E392" i="6"/>
  <c r="E359" i="6"/>
  <c r="E354" i="6"/>
  <c r="E350" i="6"/>
  <c r="E341" i="6"/>
  <c r="E324" i="6"/>
  <c r="E315" i="6"/>
  <c r="E308" i="6"/>
  <c r="E295" i="6"/>
  <c r="E296" i="6" s="1"/>
  <c r="E291" i="6"/>
  <c r="E292" i="6" s="1"/>
  <c r="E277" i="6"/>
  <c r="E278" i="6" s="1"/>
  <c r="E251" i="6"/>
  <c r="E220" i="6"/>
  <c r="E12" i="6" s="1"/>
  <c r="E195" i="6"/>
  <c r="E11" i="6" s="1"/>
  <c r="E160" i="6"/>
  <c r="E154" i="6"/>
  <c r="E149" i="6"/>
  <c r="E139" i="6"/>
  <c r="E134" i="6"/>
  <c r="E129" i="6"/>
  <c r="E111" i="6"/>
  <c r="E102" i="6"/>
  <c r="E93" i="6"/>
  <c r="E89" i="6"/>
  <c r="E81" i="6"/>
  <c r="E73" i="6"/>
  <c r="E62" i="6"/>
  <c r="E63" i="6"/>
  <c r="E43" i="6"/>
  <c r="E44" i="6" s="1"/>
  <c r="B10" i="4"/>
  <c r="F10" i="4" s="1"/>
  <c r="D14" i="9"/>
  <c r="G14" i="9" s="1"/>
  <c r="H9" i="2"/>
  <c r="H46" i="2" s="1"/>
  <c r="K30" i="8"/>
  <c r="J30" i="8"/>
  <c r="J10" i="8"/>
  <c r="J13" i="8"/>
  <c r="J14" i="8"/>
  <c r="K10" i="8"/>
  <c r="K13" i="8"/>
  <c r="K14" i="8"/>
  <c r="K9" i="8"/>
  <c r="F158" i="6" l="1"/>
  <c r="G49" i="6"/>
  <c r="E14" i="6"/>
  <c r="G86" i="6"/>
  <c r="E323" i="6"/>
  <c r="G144" i="6"/>
  <c r="E391" i="6"/>
  <c r="E13" i="6"/>
  <c r="E133" i="6"/>
  <c r="E61" i="6"/>
  <c r="E349" i="6"/>
  <c r="E307" i="6"/>
  <c r="E159" i="6"/>
  <c r="G380" i="6" l="1"/>
  <c r="G378" i="6"/>
  <c r="G376" i="6"/>
  <c r="G374" i="6"/>
  <c r="G373" i="6" l="1"/>
  <c r="G372" i="6" s="1"/>
  <c r="F87" i="2"/>
  <c r="I87" i="2" l="1"/>
  <c r="I64" i="2" s="1"/>
  <c r="I39" i="2"/>
  <c r="K64" i="2" l="1"/>
  <c r="I54" i="2"/>
  <c r="K54" i="2" s="1"/>
  <c r="D40" i="9"/>
  <c r="G40" i="9" s="1"/>
  <c r="C40" i="9"/>
  <c r="B40" i="9"/>
  <c r="F40" i="9" s="1"/>
  <c r="D37" i="9"/>
  <c r="G37" i="9" s="1"/>
  <c r="C37" i="9"/>
  <c r="B37" i="9"/>
  <c r="D35" i="9"/>
  <c r="G35" i="9" s="1"/>
  <c r="C35" i="9"/>
  <c r="B35" i="9"/>
  <c r="F35" i="9" s="1"/>
  <c r="D33" i="9"/>
  <c r="G33" i="9" s="1"/>
  <c r="C33" i="9"/>
  <c r="B33" i="9"/>
  <c r="F33" i="9" s="1"/>
  <c r="D31" i="9"/>
  <c r="C31" i="9"/>
  <c r="B31" i="9"/>
  <c r="F31" i="9" s="1"/>
  <c r="C16" i="9"/>
  <c r="C19" i="9"/>
  <c r="D19" i="9"/>
  <c r="G19" i="9" s="1"/>
  <c r="D16" i="9"/>
  <c r="G16" i="9" s="1"/>
  <c r="C14" i="9"/>
  <c r="C12" i="9"/>
  <c r="D12" i="9"/>
  <c r="G12" i="9" s="1"/>
  <c r="C10" i="9"/>
  <c r="D10" i="9"/>
  <c r="B19" i="9"/>
  <c r="F19" i="9" s="1"/>
  <c r="B16" i="9"/>
  <c r="F16" i="9" s="1"/>
  <c r="B14" i="9"/>
  <c r="F14" i="9" s="1"/>
  <c r="B12" i="9"/>
  <c r="F12" i="9" s="1"/>
  <c r="B10" i="9"/>
  <c r="D30" i="9" l="1"/>
  <c r="G30" i="9" s="1"/>
  <c r="F30" i="9"/>
  <c r="F37" i="9"/>
  <c r="G31" i="9"/>
  <c r="C30" i="9"/>
  <c r="G10" i="9"/>
  <c r="C9" i="9"/>
  <c r="F10" i="9"/>
  <c r="F56" i="2"/>
  <c r="J56" i="2" s="1"/>
  <c r="F98" i="2"/>
  <c r="J98" i="2" s="1"/>
  <c r="F61" i="2"/>
  <c r="J61" i="2" s="1"/>
  <c r="F113" i="2"/>
  <c r="J113" i="2" s="1"/>
  <c r="F89" i="2"/>
  <c r="J89" i="2" s="1"/>
  <c r="F9" i="9" l="1"/>
  <c r="G9" i="9"/>
  <c r="G138" i="6" l="1"/>
  <c r="J23" i="8" l="1"/>
  <c r="I23" i="8"/>
  <c r="H23" i="8"/>
  <c r="G23" i="8"/>
  <c r="F23" i="8"/>
  <c r="I12" i="8"/>
  <c r="H12" i="8"/>
  <c r="K12" i="8" s="1"/>
  <c r="G12" i="8"/>
  <c r="F12" i="8"/>
  <c r="G9" i="8"/>
  <c r="F9" i="8"/>
  <c r="J12" i="8" l="1"/>
  <c r="F15" i="8"/>
  <c r="J9" i="8"/>
  <c r="G15" i="8"/>
  <c r="G24" i="8" s="1"/>
  <c r="G31" i="8" s="1"/>
  <c r="G32" i="8" s="1"/>
  <c r="I15" i="8"/>
  <c r="H15" i="8"/>
  <c r="F24" i="8"/>
  <c r="H24" i="8" l="1"/>
  <c r="H31" i="8" s="1"/>
  <c r="H32" i="8" s="1"/>
  <c r="K15" i="8"/>
  <c r="F32" i="8"/>
  <c r="I24" i="8"/>
  <c r="I31" i="8" s="1"/>
  <c r="I32" i="8" s="1"/>
  <c r="J31" i="8" l="1"/>
  <c r="G151" i="6"/>
  <c r="E148" i="6" l="1"/>
  <c r="E147" i="6" s="1"/>
  <c r="G150" i="6"/>
  <c r="G245" i="6"/>
  <c r="G246" i="6" l="1"/>
  <c r="G244" i="6" s="1"/>
  <c r="G149" i="6" l="1"/>
  <c r="G148" i="6" l="1"/>
  <c r="I29" i="2"/>
  <c r="F29" i="2"/>
  <c r="G38" i="2"/>
  <c r="I11" i="2"/>
  <c r="G201" i="6"/>
  <c r="G226" i="6"/>
  <c r="G326" i="6"/>
  <c r="E135" i="6"/>
  <c r="E130" i="6"/>
  <c r="E90" i="6"/>
  <c r="E16" i="6"/>
  <c r="G147" i="6" l="1"/>
  <c r="J29" i="2"/>
  <c r="E140" i="6"/>
  <c r="E74" i="6"/>
  <c r="E103" i="6"/>
  <c r="E112" i="6"/>
  <c r="E155" i="6"/>
  <c r="E153" i="6"/>
  <c r="E94" i="6"/>
  <c r="E82" i="6"/>
  <c r="E10" i="6" l="1"/>
  <c r="E358" i="6"/>
  <c r="E158" i="6" s="1"/>
  <c r="G111" i="2"/>
  <c r="G9" i="2"/>
  <c r="C10" i="4"/>
  <c r="C9" i="4" s="1"/>
  <c r="G54" i="2"/>
  <c r="E17" i="6" l="1"/>
  <c r="E9" i="6" s="1"/>
  <c r="E15" i="6"/>
  <c r="G129" i="2"/>
  <c r="F123" i="2"/>
  <c r="F119" i="2"/>
  <c r="F109" i="2"/>
  <c r="F108" i="2" s="1"/>
  <c r="F105" i="2"/>
  <c r="F97" i="2"/>
  <c r="J97" i="2" s="1"/>
  <c r="F77" i="2"/>
  <c r="J77" i="2" s="1"/>
  <c r="F70" i="2"/>
  <c r="J70" i="2" s="1"/>
  <c r="F65" i="2"/>
  <c r="J65" i="2" s="1"/>
  <c r="F59" i="2"/>
  <c r="F39" i="2"/>
  <c r="J39" i="2" s="1"/>
  <c r="F35" i="2"/>
  <c r="F34" i="2" s="1"/>
  <c r="F32" i="2"/>
  <c r="F26" i="2"/>
  <c r="F25" i="2" s="1"/>
  <c r="F22" i="2"/>
  <c r="F21" i="2" s="1"/>
  <c r="F16" i="2"/>
  <c r="I13" i="2"/>
  <c r="F11" i="2"/>
  <c r="J11" i="2" s="1"/>
  <c r="F122" i="2" l="1"/>
  <c r="F104" i="2"/>
  <c r="J104" i="2" s="1"/>
  <c r="J105" i="2"/>
  <c r="F55" i="2"/>
  <c r="J55" i="2" s="1"/>
  <c r="J59" i="2"/>
  <c r="F64" i="2"/>
  <c r="J64" i="2" s="1"/>
  <c r="E8" i="6"/>
  <c r="G37" i="6"/>
  <c r="G66" i="6"/>
  <c r="G286" i="6"/>
  <c r="G301" i="6"/>
  <c r="G313" i="6"/>
  <c r="G346" i="6"/>
  <c r="G366" i="6"/>
  <c r="G401" i="6"/>
  <c r="G402" i="6"/>
  <c r="G403" i="6"/>
  <c r="G91" i="6"/>
  <c r="H91" i="6" s="1"/>
  <c r="G217" i="6"/>
  <c r="G223" i="6"/>
  <c r="G236" i="6"/>
  <c r="G239" i="6"/>
  <c r="G312" i="6"/>
  <c r="G400" i="6"/>
  <c r="G41" i="6"/>
  <c r="H41" i="6" s="1"/>
  <c r="G68" i="6"/>
  <c r="G101" i="6"/>
  <c r="G156" i="6"/>
  <c r="G199" i="6"/>
  <c r="G202" i="6"/>
  <c r="G205" i="6"/>
  <c r="G211" i="6"/>
  <c r="G216" i="6"/>
  <c r="G227" i="6"/>
  <c r="G230" i="6"/>
  <c r="G238" i="6"/>
  <c r="G242" i="6"/>
  <c r="G299" i="6"/>
  <c r="G311" i="6"/>
  <c r="G318" i="6"/>
  <c r="G321" i="6"/>
  <c r="G329" i="6"/>
  <c r="G344" i="6"/>
  <c r="G356" i="6"/>
  <c r="G364" i="6"/>
  <c r="G70" i="6"/>
  <c r="G71" i="6"/>
  <c r="G97" i="6"/>
  <c r="G98" i="6"/>
  <c r="G137" i="6"/>
  <c r="G136" i="6" s="1"/>
  <c r="G161" i="6"/>
  <c r="G190" i="6"/>
  <c r="G188" i="6" s="1"/>
  <c r="H188" i="6" s="1"/>
  <c r="G193" i="6"/>
  <c r="G197" i="6"/>
  <c r="G209" i="6"/>
  <c r="G214" i="6"/>
  <c r="G218" i="6"/>
  <c r="G233" i="6"/>
  <c r="G240" i="6"/>
  <c r="G302" i="6"/>
  <c r="G36" i="6"/>
  <c r="G45" i="6"/>
  <c r="G65" i="6"/>
  <c r="G69" i="6"/>
  <c r="G96" i="6"/>
  <c r="G132" i="6"/>
  <c r="G131" i="6" s="1"/>
  <c r="G208" i="6"/>
  <c r="G212" i="6"/>
  <c r="G224" i="6"/>
  <c r="G228" i="6"/>
  <c r="G232" i="6"/>
  <c r="G300" i="6"/>
  <c r="G305" i="6"/>
  <c r="G351" i="6"/>
  <c r="H351" i="6" s="1"/>
  <c r="G67" i="6"/>
  <c r="G83" i="6"/>
  <c r="G100" i="6"/>
  <c r="G108" i="6"/>
  <c r="G141" i="6"/>
  <c r="G198" i="6"/>
  <c r="G210" i="6"/>
  <c r="G215" i="6"/>
  <c r="G234" i="6"/>
  <c r="G241" i="6"/>
  <c r="G247" i="6"/>
  <c r="H247" i="6" s="1"/>
  <c r="G303" i="6"/>
  <c r="G310" i="6"/>
  <c r="G319" i="6"/>
  <c r="G332" i="6"/>
  <c r="G368" i="6"/>
  <c r="G370" i="6"/>
  <c r="F13" i="2"/>
  <c r="F10" i="2" s="1"/>
  <c r="I82" i="2"/>
  <c r="F28" i="2"/>
  <c r="F112" i="2"/>
  <c r="I121" i="2"/>
  <c r="I22" i="2"/>
  <c r="I117" i="2"/>
  <c r="I16" i="2"/>
  <c r="I26" i="2"/>
  <c r="I32" i="2"/>
  <c r="J32" i="2" s="1"/>
  <c r="F38" i="2"/>
  <c r="B9" i="4"/>
  <c r="F9" i="4" s="1"/>
  <c r="H161" i="6" l="1"/>
  <c r="G73" i="6"/>
  <c r="H73" i="6" s="1"/>
  <c r="H75" i="6"/>
  <c r="G43" i="6"/>
  <c r="H45" i="6"/>
  <c r="F111" i="2"/>
  <c r="J111" i="2" s="1"/>
  <c r="J112" i="2"/>
  <c r="J54" i="2"/>
  <c r="J13" i="2"/>
  <c r="I21" i="2"/>
  <c r="I25" i="2"/>
  <c r="J26" i="2"/>
  <c r="I10" i="2"/>
  <c r="J16" i="2"/>
  <c r="G363" i="6"/>
  <c r="G393" i="6"/>
  <c r="H393" i="6" s="1"/>
  <c r="G309" i="6"/>
  <c r="H309" i="6" s="1"/>
  <c r="G285" i="6"/>
  <c r="G293" i="6"/>
  <c r="H293" i="6" s="1"/>
  <c r="G95" i="6"/>
  <c r="G397" i="6"/>
  <c r="G355" i="6"/>
  <c r="H355" i="6" s="1"/>
  <c r="G342" i="6"/>
  <c r="H342" i="6" s="1"/>
  <c r="G325" i="6"/>
  <c r="H325" i="6" s="1"/>
  <c r="G316" i="6"/>
  <c r="G297" i="6"/>
  <c r="H297" i="6" s="1"/>
  <c r="G279" i="6"/>
  <c r="H279" i="6" s="1"/>
  <c r="G221" i="6"/>
  <c r="G196" i="6"/>
  <c r="G164" i="6"/>
  <c r="G160" i="6" s="1"/>
  <c r="G99" i="6"/>
  <c r="G117" i="6"/>
  <c r="H117" i="6" s="1"/>
  <c r="G113" i="6"/>
  <c r="H113" i="6" s="1"/>
  <c r="G104" i="6"/>
  <c r="G18" i="6"/>
  <c r="G64" i="6"/>
  <c r="H64" i="6" s="1"/>
  <c r="F9" i="2"/>
  <c r="F46" i="2" s="1"/>
  <c r="G10" i="4"/>
  <c r="I35" i="2"/>
  <c r="I28" i="2"/>
  <c r="I38" i="2"/>
  <c r="J38" i="2" s="1"/>
  <c r="G392" i="6" l="1"/>
  <c r="G220" i="6"/>
  <c r="H221" i="6"/>
  <c r="G359" i="6"/>
  <c r="H363" i="6"/>
  <c r="G44" i="6"/>
  <c r="H44" i="6" s="1"/>
  <c r="H43" i="6"/>
  <c r="H160" i="6"/>
  <c r="H164" i="6"/>
  <c r="G277" i="6"/>
  <c r="H277" i="6" s="1"/>
  <c r="H285" i="6"/>
  <c r="G195" i="6"/>
  <c r="H196" i="6"/>
  <c r="I34" i="2"/>
  <c r="J34" i="2" s="1"/>
  <c r="J35" i="2"/>
  <c r="J28" i="2"/>
  <c r="K28" i="2"/>
  <c r="K34" i="2"/>
  <c r="K25" i="2"/>
  <c r="J25" i="2"/>
  <c r="K10" i="2"/>
  <c r="J10" i="2"/>
  <c r="I9" i="2"/>
  <c r="K9" i="2" s="1"/>
  <c r="K21" i="2"/>
  <c r="G16" i="6"/>
  <c r="H18" i="6"/>
  <c r="K111" i="2"/>
  <c r="F129" i="2"/>
  <c r="G154" i="6"/>
  <c r="G308" i="6"/>
  <c r="H308" i="6" s="1"/>
  <c r="G295" i="6"/>
  <c r="G350" i="6"/>
  <c r="G74" i="6"/>
  <c r="H74" i="6" s="1"/>
  <c r="G341" i="6"/>
  <c r="H341" i="6" s="1"/>
  <c r="G81" i="6"/>
  <c r="G89" i="6"/>
  <c r="G102" i="6"/>
  <c r="G134" i="6"/>
  <c r="G315" i="6"/>
  <c r="G14" i="6" s="1"/>
  <c r="G324" i="6"/>
  <c r="G291" i="6"/>
  <c r="G354" i="6"/>
  <c r="H354" i="6" s="1"/>
  <c r="G129" i="6"/>
  <c r="G130" i="6" s="1"/>
  <c r="G139" i="6"/>
  <c r="D9" i="4"/>
  <c r="G9" i="4" s="1"/>
  <c r="H16" i="6" l="1"/>
  <c r="G15" i="6"/>
  <c r="H220" i="6"/>
  <c r="G159" i="6"/>
  <c r="G278" i="6"/>
  <c r="H278" i="6" s="1"/>
  <c r="G292" i="6"/>
  <c r="H291" i="6"/>
  <c r="H392" i="6"/>
  <c r="G13" i="6"/>
  <c r="H13" i="6" s="1"/>
  <c r="G323" i="6"/>
  <c r="H323" i="6" s="1"/>
  <c r="H324" i="6"/>
  <c r="G103" i="6"/>
  <c r="G140" i="6"/>
  <c r="G90" i="6"/>
  <c r="H90" i="6" s="1"/>
  <c r="H89" i="6"/>
  <c r="G11" i="6"/>
  <c r="H11" i="6" s="1"/>
  <c r="H195" i="6"/>
  <c r="G358" i="6"/>
  <c r="H358" i="6" s="1"/>
  <c r="H359" i="6"/>
  <c r="H14" i="6"/>
  <c r="G82" i="6"/>
  <c r="G349" i="6"/>
  <c r="H349" i="6" s="1"/>
  <c r="H350" i="6"/>
  <c r="G296" i="6"/>
  <c r="H296" i="6" s="1"/>
  <c r="H295" i="6"/>
  <c r="G17" i="6"/>
  <c r="H15" i="6"/>
  <c r="G391" i="6"/>
  <c r="H391" i="6" s="1"/>
  <c r="G307" i="6"/>
  <c r="H307" i="6" s="1"/>
  <c r="G133" i="6"/>
  <c r="G155" i="6"/>
  <c r="G153" i="6"/>
  <c r="G135" i="6"/>
  <c r="G111" i="6"/>
  <c r="G93" i="6"/>
  <c r="G94" i="6" s="1"/>
  <c r="G62" i="6"/>
  <c r="G63" i="6"/>
  <c r="H63" i="6" s="1"/>
  <c r="H129" i="2"/>
  <c r="G12" i="6" l="1"/>
  <c r="H12" i="6" s="1"/>
  <c r="H159" i="6"/>
  <c r="G158" i="6"/>
  <c r="H17" i="6"/>
  <c r="G112" i="6"/>
  <c r="H112" i="6" s="1"/>
  <c r="H111" i="6"/>
  <c r="G10" i="6"/>
  <c r="H292" i="6"/>
  <c r="G61" i="6"/>
  <c r="H61" i="6" s="1"/>
  <c r="H62" i="6"/>
  <c r="F10" i="6"/>
  <c r="F8" i="6" s="1"/>
  <c r="I129" i="2"/>
  <c r="J129" i="2" s="1"/>
  <c r="G9" i="6" l="1"/>
  <c r="H9" i="6" s="1"/>
  <c r="K129" i="2"/>
  <c r="H10" i="6"/>
  <c r="H158" i="6"/>
  <c r="G8" i="6" l="1"/>
  <c r="J9" i="2"/>
  <c r="I46" i="2"/>
  <c r="H8" i="6" l="1"/>
  <c r="J46" i="2"/>
  <c r="K46" i="2"/>
  <c r="F57" i="6"/>
  <c r="F52" i="6" s="1"/>
  <c r="F421" i="6" s="1"/>
  <c r="G53" i="6"/>
  <c r="G57" i="6"/>
  <c r="G52" i="6" l="1"/>
  <c r="G421" i="6" l="1"/>
  <c r="H421" i="6" s="1"/>
</calcChain>
</file>

<file path=xl/sharedStrings.xml><?xml version="1.0" encoding="utf-8"?>
<sst xmlns="http://schemas.openxmlformats.org/spreadsheetml/2006/main" count="822" uniqueCount="285">
  <si>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</si>
  <si>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</si>
  <si>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</si>
  <si>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</si>
  <si>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</si>
  <si>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</si>
  <si>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</si>
  <si>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>VIŠAK / MANJAK + NETO FINANCIRANJE</t>
  </si>
  <si>
    <t>A. RAČUN PRIHODA I RASHODA</t>
  </si>
  <si>
    <t>Prihodi poslovanja</t>
  </si>
  <si>
    <t>Pomoći iz inozemstva i od subjekata unutar općeg proračuna</t>
  </si>
  <si>
    <t>Pomoći od međunarodnih organizacija te institucija i tijela EU</t>
  </si>
  <si>
    <t>Tekuće pomoći od tijela i institucija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</si>
  <si>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</si>
  <si>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</si>
  <si>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</si>
  <si>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</si>
  <si>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</si>
  <si>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</si>
  <si>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</si>
  <si>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</si>
  <si>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</si>
  <si>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</si>
  <si>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Vlastiti prihodi</t>
  </si>
  <si>
    <t>Prihodi od upravnih i administrativnih pristojbi, pristojbi po posebnim propisima i naknada</t>
  </si>
  <si>
    <t>Prihodi po posebnim propisima</t>
  </si>
  <si>
    <t>Ostali nespomenuti prihodi</t>
  </si>
  <si>
    <t>Ostali prihodi za posebne namjene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</si>
  <si>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</si>
  <si>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</si>
  <si>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</si>
  <si>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</si>
  <si>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</si>
  <si>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</si>
  <si>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</si>
  <si>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</si>
  <si>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</si>
  <si>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</si>
  <si>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1.1.</t>
  </si>
  <si>
    <t>Opći prihodi i primici</t>
  </si>
  <si>
    <t>Ostali prihodi</t>
  </si>
  <si>
    <t>RASHODI POSLOVANJA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</si>
  <si>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</si>
  <si>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</si>
  <si>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</si>
  <si>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</si>
  <si>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</si>
  <si>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</si>
  <si>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</si>
  <si>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Plaće za prekovremeni rad</t>
  </si>
  <si>
    <t>Doprinosi za obvezno osiguranje u slučaju nezaposlenosti-tužbe</t>
  </si>
  <si>
    <t>EU Pomoći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</si>
  <si>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</si>
  <si>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</si>
  <si>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</si>
  <si>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</si>
  <si>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</si>
  <si>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</si>
  <si>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</si>
  <si>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</si>
  <si>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</si>
  <si>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</si>
  <si>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</si>
  <si>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</si>
  <si>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</si>
  <si>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</si>
  <si>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</si>
  <si>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</si>
  <si>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</si>
  <si>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</si>
  <si>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</si>
  <si>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</si>
  <si>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</si>
  <si>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</si>
  <si>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</si>
  <si>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</si>
  <si>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</si>
  <si>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</si>
  <si>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</si>
  <si>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</si>
  <si>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</si>
  <si>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Uredski materijal</t>
  </si>
  <si>
    <t>Sitan inventar i auto gume</t>
  </si>
  <si>
    <t>Službena odjeća i obuća</t>
  </si>
  <si>
    <t>Članarine</t>
  </si>
  <si>
    <t>Troškovi sudskih postupaka</t>
  </si>
  <si>
    <t>3211</t>
  </si>
  <si>
    <t>3213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</si>
  <si>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</si>
  <si>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</si>
  <si>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</si>
  <si>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</si>
  <si>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</si>
  <si>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</t>
  </si>
  <si>
    <t>Ostale naknade građanima i kućanstvima iz proračuna</t>
  </si>
  <si>
    <t>Naknade građanima i kućanstvima u naravi</t>
  </si>
  <si>
    <t>Naknade građanima i kućanstvima iz EU sredstava - Školska shema I Medni dan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</si>
  <si>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</si>
  <si>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</si>
  <si>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</si>
  <si>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</si>
  <si>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</si>
  <si>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</si>
  <si>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</si>
  <si>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</si>
  <si>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</si>
  <si>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</si>
  <si>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</si>
  <si>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</si>
  <si>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Umjetnička djela (izložena u galerijama, muzejima i slično)</t>
  </si>
  <si>
    <t>Rashodi za dodatna ulaganja na nefinancijskoj imovini</t>
  </si>
  <si>
    <t>Dodatna ulaganja na građevinskim objektima</t>
  </si>
  <si>
    <t>UKUPNO RASHODI</t>
  </si>
  <si>
    <t>RASHODI PREMA FUNKCIJSKOJ KLASIFIKACIJI</t>
  </si>
  <si>
    <t>UKUPNI RASHODI</t>
  </si>
  <si>
    <t>09 Obrazovanje</t>
  </si>
  <si>
    <t>092 Srednjoškolsko obrazovanje</t>
  </si>
  <si>
    <t>096 Dodatne usluge u obrazovanju</t>
  </si>
  <si>
    <t>097 Istraživanje i razvoj obrazovanja</t>
  </si>
  <si>
    <t>098 Usluge obrazovanja koje nisu drugdje svrstane</t>
  </si>
  <si>
    <t>B. RAČUN FINANCIRANJA</t>
  </si>
  <si>
    <t>Primici od financijske imovine i zaduživanja</t>
  </si>
  <si>
    <t>Primici od zaduživanja</t>
  </si>
  <si>
    <t>8.1.</t>
  </si>
  <si>
    <t>Namjenski primici od zaduživanja</t>
  </si>
  <si>
    <t>Izdaci za financijsku imovinu i otplate zajmova</t>
  </si>
  <si>
    <t>Izdaci za otplatu glavnice primljenih kredita i zajmova</t>
  </si>
  <si>
    <t>3.1.</t>
  </si>
  <si>
    <t>II. POSEBNI DIO</t>
  </si>
  <si>
    <t>PROGRAM 1003</t>
  </si>
  <si>
    <t>MINIMALNI STANDARD U SREDNJEM ŠKOLSTVU I UČENIČKOM  DOMU - MATERIJALNI I FINANCIJSKI RASHODI</t>
  </si>
  <si>
    <t>Aktivnost A100001</t>
  </si>
  <si>
    <t>Izvor financiranja 1.1.</t>
  </si>
  <si>
    <t>Aktivnost A100002</t>
  </si>
  <si>
    <t>PROGRAM 1001</t>
  </si>
  <si>
    <t>POJAČANI STANDARD U ŠKOLSTVU</t>
  </si>
  <si>
    <t>Tekući projekt T100002</t>
  </si>
  <si>
    <t>ŽUPANIJSKA STRUČNA VIJEĆA</t>
  </si>
  <si>
    <t>Tekući projekt T100003</t>
  </si>
  <si>
    <t>NATJECANJA</t>
  </si>
  <si>
    <t>Tekući projekt T100004</t>
  </si>
  <si>
    <t>OBLJETNICE ŠKOLA</t>
  </si>
  <si>
    <t>32</t>
  </si>
  <si>
    <t>3299</t>
  </si>
  <si>
    <t>Naknade za prijevoz, rad na terenu i odvojeni život</t>
  </si>
  <si>
    <t>Tekući projekt T100041</t>
  </si>
  <si>
    <t>E-TEHNIČAR</t>
  </si>
  <si>
    <t>Tekući projekt T100047</t>
  </si>
  <si>
    <t>PRSTEN POTPORE IV</t>
  </si>
  <si>
    <t>Tekući projekt T100054</t>
  </si>
  <si>
    <t>PRSTEN POTPORE V</t>
  </si>
  <si>
    <t>Tekući projekt T100055</t>
  </si>
  <si>
    <t>PRSTEN POTPORE VI</t>
  </si>
  <si>
    <t>Tekući projekt T100053</t>
  </si>
  <si>
    <t>PRIJEVOZ UČENIKA S TEŠKOĆAMA</t>
  </si>
  <si>
    <t>Program 1002</t>
  </si>
  <si>
    <t>KAPITALNO ULAGANJE</t>
  </si>
  <si>
    <t>Tekući projekt T100001</t>
  </si>
  <si>
    <t>OPREMA ŠKOLA</t>
  </si>
  <si>
    <t>DODATNA ULAGANJA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</si>
  <si>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</si>
  <si>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</si>
  <si>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</si>
  <si>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</si>
  <si>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Naknade građanima i kućanstvima na temelju osiguranja i druge naknade</t>
  </si>
  <si>
    <t>PROGRAMI SREDNJIH ŠKOLA IZVAN ŽUPANIJSKOG PRORAČUNA</t>
  </si>
  <si>
    <t>Izvor financiranja 3.4.</t>
  </si>
  <si>
    <t>Izvor financiranja 4.M.</t>
  </si>
  <si>
    <t>Izvor financiranja 5.L.</t>
  </si>
  <si>
    <t>Izvor financiranja 6.4.</t>
  </si>
  <si>
    <t>ADMINISTRATIVNO, TEHNIČKO I STRUČNO OSOBLJE</t>
  </si>
  <si>
    <t>3113</t>
  </si>
  <si>
    <t>OBRAZOVANJE ODRASLIH</t>
  </si>
  <si>
    <t>Tekući projekt  T100003</t>
  </si>
  <si>
    <t>Tekući projekt T100009</t>
  </si>
  <si>
    <t>TEKUĆE I INVESTICIJSKO ODRŽAVANJE</t>
  </si>
  <si>
    <t>Izvor fnanciranja 3.4.</t>
  </si>
  <si>
    <t>Tekući projekt T100018</t>
  </si>
  <si>
    <t>PROGRAM ERASMUS</t>
  </si>
  <si>
    <t>Izvor financiranja 5.S.</t>
  </si>
  <si>
    <t>3221</t>
  </si>
  <si>
    <t>3231</t>
  </si>
  <si>
    <t>Naknade troškova osobama izvan radnog odnosa</t>
  </si>
  <si>
    <t>3241</t>
  </si>
  <si>
    <t>3292</t>
  </si>
  <si>
    <t>Tekući projekt T100021</t>
  </si>
  <si>
    <t>REGIONALNI CENTAR KOMPETENTNOSTI U STRUKOVNOM OBRAZOVANJU U STROJARSTVU- INDUSTRIJA 4.0</t>
  </si>
  <si>
    <t>31</t>
  </si>
  <si>
    <t>3111</t>
  </si>
  <si>
    <t>3121</t>
  </si>
  <si>
    <t>3132</t>
  </si>
  <si>
    <t>3233</t>
  </si>
  <si>
    <t>3235</t>
  </si>
  <si>
    <t>3237</t>
  </si>
  <si>
    <t>Prihodi od prodaje proizvoda i robe</t>
  </si>
  <si>
    <t>Program 1003</t>
  </si>
  <si>
    <t>TEKUĆE I INVESTICIJSKO ODRŽAVANJE U ŠKOLSTVU</t>
  </si>
  <si>
    <t>TEKUĆE I INVESTICIJSKO ODRŽAVANJE- minimalni standard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</si>
  <si>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</si>
  <si>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</si>
  <si>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</si>
  <si>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</si>
  <si>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</si>
  <si>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</si>
  <si>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</si>
  <si>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</si>
  <si>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</si>
  <si>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</si>
  <si>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PRIHODI POSLOVANJA PREMA EKONOMSKOJ KLASIFIKACIJI</t>
  </si>
  <si>
    <t>RASHODI POSLOVANJA PREMA EKONOMSKOJ KLASIFIKACIJI</t>
  </si>
  <si>
    <t xml:space="preserve">A. RAČUN PRIHODA I RASHODA 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</si>
  <si>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</si>
  <si>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</si>
  <si>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</si>
  <si>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</si>
  <si>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</si>
  <si>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</si>
  <si>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</si>
  <si>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</si>
  <si>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</si>
  <si>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</si>
  <si>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</si>
  <si>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</si>
  <si>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</si>
  <si>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</si>
  <si>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</si>
  <si>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1.1. Opći prihodi i primici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</si>
  <si>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</si>
  <si>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</si>
  <si>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</si>
  <si>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</si>
  <si>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</si>
  <si>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>Prijenosi između proračunskih korisnika istog proračuna</t>
  </si>
  <si>
    <t>Tekući prijenosi između proračunskih korisnika istog proračuna temeljem prijenosa EU sredstava</t>
  </si>
  <si>
    <t>Nakande troškova osobama izvan radnog odnosa</t>
  </si>
  <si>
    <t>EU Pomoći Višak</t>
  </si>
  <si>
    <t xml:space="preserve">EU Pomoći </t>
  </si>
  <si>
    <t>Izvorni plan 2023.</t>
  </si>
  <si>
    <t>Indeks</t>
  </si>
  <si>
    <t xml:space="preserve">Izvorni plan 2023. </t>
  </si>
  <si>
    <t>IZVJEŠTAJ PO PROGRAMSKOJ KLASIFIKACIJI</t>
  </si>
  <si>
    <t>SREDNJA ŠKOLA BAN JOSIP JELAČIĆ</t>
  </si>
  <si>
    <t>KORISNIK 23858</t>
  </si>
  <si>
    <t>Aktivnost A100003</t>
  </si>
  <si>
    <t>ENERGENTI</t>
  </si>
  <si>
    <t>Tekući projekt T100040</t>
  </si>
  <si>
    <t>STRUČNO USAVRŠAVANJE DJELATNIKA U ŠKOLSTVU</t>
  </si>
  <si>
    <t>Tekući projekt T100016</t>
  </si>
  <si>
    <t>KNJIGE ZA ŠKOLSKU KNJIŽNICU</t>
  </si>
  <si>
    <t>Pomoći dane u inozemstvo i unutar općeg proračuna</t>
  </si>
  <si>
    <t>Tekući prijenosi između proračunskih korisnika istog proračuna</t>
  </si>
  <si>
    <t>Uredski materijal i  ostali materijalni rashodi</t>
  </si>
  <si>
    <t>,</t>
  </si>
  <si>
    <t>Vlastiti izvori</t>
  </si>
  <si>
    <t>Rezultat poslovanja</t>
  </si>
  <si>
    <t>Višak/manjak prihoda</t>
  </si>
  <si>
    <t>53,089,12</t>
  </si>
  <si>
    <t xml:space="preserve">UKUPNO </t>
  </si>
  <si>
    <t>Višak prihoda - preneseni</t>
  </si>
  <si>
    <t>Tekući prijenosi između između proračunskih korisnika istog proračuna</t>
  </si>
  <si>
    <t xml:space="preserve">PRIHODI </t>
  </si>
  <si>
    <t>5=4/2*100</t>
  </si>
  <si>
    <t>6=4/3*100</t>
  </si>
  <si>
    <t>4=3/2*100</t>
  </si>
  <si>
    <t>POLUGODIŠNJI IZVJEŠTAJ O IZVRŠENJU FINANCIJSKOG PLANA SREDNJE ŠKOLE BAN JOSIP JELAČIĆ ZA 2024. GODINU</t>
  </si>
  <si>
    <t>Izvršenje 1.1.2023. - 30.6.2023.</t>
  </si>
  <si>
    <t>Izvorni plan/rebalans 2024.</t>
  </si>
  <si>
    <t>Izvršenje 1.1.2024. - 30.6.2024.</t>
  </si>
  <si>
    <t>Doprinosi za obvezno osiguranje u slučaju nezaposlenosti</t>
  </si>
  <si>
    <t xml:space="preserve">Naknade građanima i kućanstvima iz EU sredstava </t>
  </si>
  <si>
    <t>9 Rezultat</t>
  </si>
  <si>
    <t>KAPITALNO ULAGANJE U SREDNJE ŠKOLSTVO</t>
  </si>
  <si>
    <t>Kapitalni projekt K100023</t>
  </si>
  <si>
    <t>REKONSTRUKCIJA ISTOČNOG KRILA PRIZEMLJA ZGRADE S PREDVORJEM ŠKOLE</t>
  </si>
  <si>
    <t>Kapitalni projekt K100024</t>
  </si>
  <si>
    <t>SANACIJA FASADE SJEVERNOG PROČELJA ZGRADE</t>
  </si>
  <si>
    <t>Tekući projekt T100058</t>
  </si>
  <si>
    <t>PRSTEN POTPORE VII</t>
  </si>
  <si>
    <t>Tekući projekt T100022</t>
  </si>
  <si>
    <t>ŠKOLSKA SPORTSKA DRUŠTVA</t>
  </si>
  <si>
    <t>Tekući projekt T100023</t>
  </si>
  <si>
    <t>OPSKRBA BESPLATNIM ZALIHAMA MENSTRUALNIH HIGIJENSKIH POTREPŠTINA</t>
  </si>
  <si>
    <t>Ostale tekuće donacije u naravi</t>
  </si>
  <si>
    <t xml:space="preserve">Tekući prijenosi između proračunskih korisnika istog proračuna </t>
  </si>
  <si>
    <t>9. Višak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</si>
</sst>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mo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FD966"/>
        <bgColor rgb="FFFFD966"/>
      </patternFill>
    </fill>
    <fill>
      <patternFill patternType="solid">
        <fgColor rgb="FFA7A7FF"/>
        <bgColor rgb="FFA7A7FF"/>
      </patternFill>
    </fill>
    <fill>
      <patternFill patternType="solid">
        <fgColor rgb="FFCBA7FF"/>
        <bgColor rgb="FFCBA7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A7A7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BA7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0.79998168889431442"/>
        <bgColor rgb="FFD9D9D9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1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 applyNumberFormat="0" applyFont="0" applyBorder="0" applyProtection="0"/>
    <xf numFmtId="0" fontId="15" fillId="8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" fillId="0" borderId="0"/>
  </cellStyleXfs>
  <cellXfs count="305">
    <xf numFmtId="0" fontId="0" fillId="0" borderId="0" xfId="0"/>
    <xf numFmtId="0" fontId="17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4" fontId="20" fillId="11" borderId="5" xfId="0" applyNumberFormat="1" applyFont="1" applyFill="1" applyBorder="1" applyAlignment="1">
      <alignment horizontal="right"/>
    </xf>
    <xf numFmtId="0" fontId="20" fillId="12" borderId="4" xfId="0" applyFont="1" applyFill="1" applyBorder="1" applyAlignment="1" applyProtection="1">
      <alignment horizontal="left" vertical="center" wrapText="1"/>
    </xf>
    <xf numFmtId="4" fontId="20" fillId="12" borderId="5" xfId="0" applyNumberFormat="1" applyFont="1" applyFill="1" applyBorder="1" applyAlignment="1">
      <alignment horizontal="right"/>
    </xf>
    <xf numFmtId="0" fontId="20" fillId="13" borderId="4" xfId="0" applyFont="1" applyFill="1" applyBorder="1" applyAlignment="1" applyProtection="1">
      <alignment horizontal="left" vertical="center" wrapText="1"/>
    </xf>
    <xf numFmtId="4" fontId="20" fillId="13" borderId="5" xfId="0" applyNumberFormat="1" applyFont="1" applyFill="1" applyBorder="1" applyAlignment="1">
      <alignment horizontal="right"/>
    </xf>
    <xf numFmtId="0" fontId="20" fillId="9" borderId="4" xfId="0" applyFont="1" applyFill="1" applyBorder="1" applyAlignment="1" applyProtection="1">
      <alignment horizontal="left" vertical="center" wrapText="1"/>
    </xf>
    <xf numFmtId="0" fontId="18" fillId="9" borderId="4" xfId="0" applyFont="1" applyFill="1" applyBorder="1" applyAlignment="1" applyProtection="1">
      <alignment horizontal="left" vertical="center" wrapText="1"/>
    </xf>
    <xf numFmtId="4" fontId="18" fillId="9" borderId="5" xfId="0" applyNumberFormat="1" applyFont="1" applyFill="1" applyBorder="1" applyAlignment="1">
      <alignment horizontal="right"/>
    </xf>
    <xf numFmtId="4" fontId="22" fillId="14" borderId="5" xfId="0" applyNumberFormat="1" applyFont="1" applyFill="1" applyBorder="1" applyAlignment="1">
      <alignment horizontal="right"/>
    </xf>
    <xf numFmtId="0" fontId="22" fillId="14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 wrapText="1"/>
    </xf>
    <xf numFmtId="4" fontId="20" fillId="9" borderId="5" xfId="0" applyNumberFormat="1" applyFont="1" applyFill="1" applyBorder="1" applyAlignment="1">
      <alignment horizontal="right"/>
    </xf>
    <xf numFmtId="0" fontId="19" fillId="0" borderId="0" xfId="0" applyFont="1"/>
    <xf numFmtId="0" fontId="18" fillId="0" borderId="4" xfId="0" applyFont="1" applyFill="1" applyBorder="1" applyAlignment="1" applyProtection="1">
      <alignment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20" fillId="12" borderId="4" xfId="0" applyFont="1" applyFill="1" applyBorder="1" applyAlignment="1" applyProtection="1">
      <alignment wrapText="1"/>
    </xf>
    <xf numFmtId="0" fontId="25" fillId="12" borderId="4" xfId="14" applyFont="1" applyFill="1" applyBorder="1" applyAlignment="1">
      <alignment vertical="center" wrapText="1" readingOrder="1"/>
    </xf>
    <xf numFmtId="0" fontId="26" fillId="0" borderId="4" xfId="14" applyFont="1" applyFill="1" applyBorder="1" applyAlignment="1">
      <alignment vertical="center" wrapText="1" readingOrder="1"/>
    </xf>
    <xf numFmtId="0" fontId="20" fillId="12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18" fillId="14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 applyProtection="1">
      <alignment vertical="center" wrapText="1"/>
    </xf>
    <xf numFmtId="4" fontId="24" fillId="0" borderId="4" xfId="0" applyNumberFormat="1" applyFont="1" applyBorder="1"/>
    <xf numFmtId="49" fontId="18" fillId="0" borderId="4" xfId="0" applyNumberFormat="1" applyFont="1" applyBorder="1"/>
    <xf numFmtId="2" fontId="18" fillId="11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horizontal="left" vertical="center" wrapText="1"/>
    </xf>
    <xf numFmtId="2" fontId="18" fillId="12" borderId="5" xfId="0" applyNumberFormat="1" applyFont="1" applyFill="1" applyBorder="1" applyAlignment="1">
      <alignment horizontal="right"/>
    </xf>
    <xf numFmtId="2" fontId="18" fillId="14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4" fontId="20" fillId="15" borderId="5" xfId="0" applyNumberFormat="1" applyFont="1" applyFill="1" applyBorder="1" applyAlignment="1">
      <alignment horizontal="right"/>
    </xf>
    <xf numFmtId="0" fontId="20" fillId="16" borderId="5" xfId="0" applyFont="1" applyFill="1" applyBorder="1" applyAlignment="1" applyProtection="1">
      <alignment horizontal="left" vertical="center" wrapText="1"/>
    </xf>
    <xf numFmtId="4" fontId="20" fillId="16" borderId="5" xfId="0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20" fillId="12" borderId="2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left" vertical="center" wrapText="1"/>
    </xf>
    <xf numFmtId="0" fontId="21" fillId="12" borderId="5" xfId="0" applyFont="1" applyFill="1" applyBorder="1" applyAlignment="1" applyProtection="1">
      <alignment horizontal="left" vertical="center" wrapText="1"/>
    </xf>
    <xf numFmtId="0" fontId="22" fillId="9" borderId="3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left" vertical="center" wrapText="1"/>
    </xf>
    <xf numFmtId="0" fontId="20" fillId="17" borderId="5" xfId="0" applyFont="1" applyFill="1" applyBorder="1" applyAlignment="1" applyProtection="1">
      <alignment horizontal="left" vertical="center" wrapText="1"/>
    </xf>
    <xf numFmtId="4" fontId="20" fillId="17" borderId="5" xfId="0" applyNumberFormat="1" applyFont="1" applyFill="1" applyBorder="1" applyAlignment="1">
      <alignment horizontal="right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18" fillId="9" borderId="2" xfId="0" applyFont="1" applyFill="1" applyBorder="1" applyAlignment="1" applyProtection="1">
      <alignment horizontal="left" vertical="center" wrapText="1" indent="1"/>
    </xf>
    <xf numFmtId="0" fontId="18" fillId="9" borderId="3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 indent="1"/>
    </xf>
    <xf numFmtId="0" fontId="25" fillId="17" borderId="5" xfId="14" applyFont="1" applyFill="1" applyBorder="1" applyAlignment="1">
      <alignment vertical="center" wrapText="1" readingOrder="1"/>
    </xf>
    <xf numFmtId="0" fontId="20" fillId="17" borderId="5" xfId="0" applyFont="1" applyFill="1" applyBorder="1" applyAlignment="1" applyProtection="1">
      <alignment wrapText="1"/>
    </xf>
    <xf numFmtId="0" fontId="22" fillId="14" borderId="5" xfId="0" applyFont="1" applyFill="1" applyBorder="1" applyAlignment="1" applyProtection="1">
      <alignment wrapText="1"/>
    </xf>
    <xf numFmtId="0" fontId="20" fillId="15" borderId="5" xfId="0" applyFont="1" applyFill="1" applyBorder="1" applyAlignment="1" applyProtection="1">
      <alignment wrapText="1"/>
    </xf>
    <xf numFmtId="0" fontId="20" fillId="12" borderId="5" xfId="0" applyFont="1" applyFill="1" applyBorder="1" applyAlignment="1" applyProtection="1">
      <alignment wrapText="1"/>
    </xf>
    <xf numFmtId="0" fontId="20" fillId="16" borderId="5" xfId="0" applyFont="1" applyFill="1" applyBorder="1" applyAlignment="1" applyProtection="1">
      <alignment wrapText="1"/>
    </xf>
    <xf numFmtId="0" fontId="27" fillId="14" borderId="5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>
      <alignment horizontal="left" vertical="center" wrapText="1"/>
    </xf>
    <xf numFmtId="0" fontId="20" fillId="12" borderId="5" xfId="0" applyFont="1" applyFill="1" applyBorder="1" applyAlignment="1">
      <alignment horizontal="left" vertical="center" wrapText="1"/>
    </xf>
    <xf numFmtId="0" fontId="26" fillId="0" borderId="5" xfId="14" applyFont="1" applyFill="1" applyBorder="1" applyAlignment="1">
      <alignment vertical="center" wrapText="1" readingOrder="1"/>
    </xf>
    <xf numFmtId="0" fontId="20" fillId="12" borderId="3" xfId="0" applyFont="1" applyFill="1" applyBorder="1" applyAlignment="1" applyProtection="1">
      <alignment horizontal="center" vertical="center" wrapText="1"/>
    </xf>
    <xf numFmtId="0" fontId="20" fillId="12" borderId="5" xfId="0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18" borderId="0" xfId="0" applyFill="1"/>
    <xf numFmtId="0" fontId="19" fillId="19" borderId="0" xfId="0" applyFont="1" applyFill="1"/>
    <xf numFmtId="4" fontId="19" fillId="19" borderId="0" xfId="0" applyNumberFormat="1" applyFont="1" applyFill="1"/>
    <xf numFmtId="0" fontId="19" fillId="20" borderId="0" xfId="0" applyFont="1" applyFill="1"/>
    <xf numFmtId="0" fontId="23" fillId="21" borderId="0" xfId="0" applyFont="1" applyFill="1"/>
    <xf numFmtId="0" fontId="19" fillId="22" borderId="0" xfId="0" applyFont="1" applyFill="1"/>
    <xf numFmtId="0" fontId="19" fillId="23" borderId="0" xfId="0" applyFont="1" applyFill="1"/>
    <xf numFmtId="0" fontId="19" fillId="24" borderId="0" xfId="0" applyFont="1" applyFill="1"/>
    <xf numFmtId="4" fontId="0" fillId="18" borderId="0" xfId="0" applyNumberFormat="1" applyFill="1"/>
    <xf numFmtId="0" fontId="19" fillId="25" borderId="0" xfId="0" applyFont="1" applyFill="1"/>
    <xf numFmtId="4" fontId="23" fillId="21" borderId="0" xfId="0" applyNumberFormat="1" applyFont="1" applyFill="1"/>
    <xf numFmtId="4" fontId="19" fillId="23" borderId="0" xfId="0" applyNumberFormat="1" applyFont="1" applyFill="1"/>
    <xf numFmtId="4" fontId="19" fillId="24" borderId="0" xfId="0" applyNumberFormat="1" applyFont="1" applyFill="1"/>
    <xf numFmtId="0" fontId="19" fillId="18" borderId="0" xfId="0" applyFont="1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6" borderId="0" xfId="0" applyFill="1"/>
    <xf numFmtId="0" fontId="20" fillId="10" borderId="4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right" vertical="center" wrapText="1"/>
    </xf>
    <xf numFmtId="0" fontId="30" fillId="0" borderId="0" xfId="0" applyFont="1" applyAlignment="1">
      <alignment horizontal="right"/>
    </xf>
    <xf numFmtId="0" fontId="29" fillId="0" borderId="0" xfId="0" applyFont="1" applyFill="1" applyAlignment="1" applyProtection="1">
      <alignment horizontal="right" wrapText="1"/>
    </xf>
    <xf numFmtId="4" fontId="17" fillId="0" borderId="0" xfId="0" applyNumberFormat="1" applyFont="1" applyFill="1" applyAlignment="1" applyProtection="1">
      <alignment horizontal="center" vertical="center" wrapText="1"/>
    </xf>
    <xf numFmtId="4" fontId="20" fillId="10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19"/>
    <xf numFmtId="0" fontId="33" fillId="0" borderId="0" xfId="19" applyNumberFormat="1" applyFont="1" applyFill="1" applyBorder="1" applyAlignment="1" applyProtection="1">
      <alignment horizontal="center" vertical="center" wrapText="1"/>
    </xf>
    <xf numFmtId="0" fontId="35" fillId="0" borderId="0" xfId="19" applyNumberFormat="1" applyFont="1" applyFill="1" applyBorder="1" applyAlignment="1" applyProtection="1">
      <alignment vertical="center" wrapText="1"/>
    </xf>
    <xf numFmtId="0" fontId="33" fillId="0" borderId="0" xfId="19" applyNumberFormat="1" applyFont="1" applyFill="1" applyBorder="1" applyAlignment="1" applyProtection="1">
      <alignment horizontal="left" wrapText="1"/>
    </xf>
    <xf numFmtId="0" fontId="37" fillId="0" borderId="0" xfId="19" applyNumberFormat="1" applyFont="1" applyFill="1" applyBorder="1" applyAlignment="1" applyProtection="1">
      <alignment wrapText="1"/>
    </xf>
    <xf numFmtId="0" fontId="33" fillId="0" borderId="6" xfId="19" applyNumberFormat="1" applyFont="1" applyFill="1" applyBorder="1" applyAlignment="1" applyProtection="1">
      <alignment horizontal="center" vertical="center" wrapText="1"/>
    </xf>
    <xf numFmtId="0" fontId="31" fillId="0" borderId="6" xfId="19" applyFont="1" applyBorder="1" applyAlignment="1">
      <alignment horizontal="center" vertical="center"/>
    </xf>
    <xf numFmtId="0" fontId="38" fillId="0" borderId="6" xfId="19" applyFont="1" applyBorder="1" applyAlignment="1">
      <alignment horizontal="right" vertical="center"/>
    </xf>
    <xf numFmtId="0" fontId="39" fillId="18" borderId="9" xfId="19" applyNumberFormat="1" applyFont="1" applyFill="1" applyBorder="1" applyAlignment="1" applyProtection="1">
      <alignment horizontal="center" vertical="center" wrapText="1"/>
    </xf>
    <xf numFmtId="4" fontId="39" fillId="27" borderId="9" xfId="19" applyNumberFormat="1" applyFont="1" applyFill="1" applyBorder="1" applyAlignment="1">
      <alignment horizontal="right"/>
    </xf>
    <xf numFmtId="4" fontId="39" fillId="0" borderId="9" xfId="19" applyNumberFormat="1" applyFont="1" applyFill="1" applyBorder="1" applyAlignment="1">
      <alignment horizontal="right"/>
    </xf>
    <xf numFmtId="4" fontId="40" fillId="27" borderId="7" xfId="19" applyNumberFormat="1" applyFont="1" applyFill="1" applyBorder="1" applyAlignment="1">
      <alignment horizontal="left" vertical="center"/>
    </xf>
    <xf numFmtId="4" fontId="41" fillId="27" borderId="8" xfId="19" applyNumberFormat="1" applyFont="1" applyFill="1" applyBorder="1" applyAlignment="1" applyProtection="1">
      <alignment vertical="center"/>
    </xf>
    <xf numFmtId="4" fontId="39" fillId="0" borderId="9" xfId="19" applyNumberFormat="1" applyFont="1" applyFill="1" applyBorder="1" applyAlignment="1" applyProtection="1">
      <alignment horizontal="right" wrapText="1"/>
    </xf>
    <xf numFmtId="4" fontId="39" fillId="0" borderId="9" xfId="19" applyNumberFormat="1" applyFont="1" applyBorder="1" applyAlignment="1">
      <alignment horizontal="right"/>
    </xf>
    <xf numFmtId="4" fontId="33" fillId="0" borderId="0" xfId="19" applyNumberFormat="1" applyFont="1" applyFill="1" applyBorder="1" applyAlignment="1" applyProtection="1">
      <alignment horizontal="center" vertical="center" wrapText="1"/>
    </xf>
    <xf numFmtId="4" fontId="37" fillId="0" borderId="0" xfId="19" applyNumberFormat="1" applyFont="1" applyFill="1" applyBorder="1" applyAlignment="1" applyProtection="1">
      <alignment horizontal="center" vertical="center" wrapText="1"/>
    </xf>
    <xf numFmtId="4" fontId="35" fillId="0" borderId="0" xfId="19" applyNumberFormat="1" applyFont="1" applyFill="1" applyBorder="1" applyAlignment="1" applyProtection="1"/>
    <xf numFmtId="4" fontId="33" fillId="0" borderId="0" xfId="19" quotePrefix="1" applyNumberFormat="1" applyFont="1" applyFill="1" applyBorder="1" applyAlignment="1" applyProtection="1">
      <alignment horizontal="center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8" borderId="7" xfId="19" quotePrefix="1" applyNumberFormat="1" applyFont="1" applyFill="1" applyBorder="1" applyAlignment="1">
      <alignment horizontal="right"/>
    </xf>
    <xf numFmtId="4" fontId="40" fillId="28" borderId="9" xfId="19" applyNumberFormat="1" applyFont="1" applyFill="1" applyBorder="1" applyAlignment="1" applyProtection="1">
      <alignment horizontal="right" wrapText="1"/>
    </xf>
    <xf numFmtId="4" fontId="40" fillId="27" borderId="7" xfId="19" quotePrefix="1" applyNumberFormat="1" applyFont="1" applyFill="1" applyBorder="1" applyAlignment="1">
      <alignment horizontal="right"/>
    </xf>
    <xf numFmtId="4" fontId="40" fillId="27" borderId="9" xfId="19" quotePrefix="1" applyNumberFormat="1" applyFont="1" applyFill="1" applyBorder="1" applyAlignment="1">
      <alignment horizontal="right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43" fillId="0" borderId="0" xfId="19" applyNumberFormat="1" applyFont="1" applyAlignment="1">
      <alignment wrapText="1"/>
    </xf>
    <xf numFmtId="4" fontId="2" fillId="0" borderId="0" xfId="19" applyNumberFormat="1"/>
    <xf numFmtId="0" fontId="1" fillId="0" borderId="0" xfId="20"/>
    <xf numFmtId="0" fontId="33" fillId="0" borderId="0" xfId="20" applyFont="1" applyAlignment="1">
      <alignment horizontal="center" vertical="center" wrapText="1"/>
    </xf>
    <xf numFmtId="0" fontId="35" fillId="0" borderId="0" xfId="20" applyFont="1" applyAlignment="1">
      <alignment vertical="center" wrapText="1"/>
    </xf>
    <xf numFmtId="0" fontId="39" fillId="28" borderId="9" xfId="20" applyFont="1" applyFill="1" applyBorder="1" applyAlignment="1">
      <alignment horizontal="center" vertical="center" wrapText="1"/>
    </xf>
    <xf numFmtId="0" fontId="40" fillId="18" borderId="9" xfId="20" applyFont="1" applyFill="1" applyBorder="1" applyAlignment="1">
      <alignment vertical="center" wrapText="1"/>
    </xf>
    <xf numFmtId="0" fontId="44" fillId="18" borderId="9" xfId="20" quotePrefix="1" applyFont="1" applyFill="1" applyBorder="1" applyAlignment="1">
      <alignment horizontal="left" vertical="center"/>
    </xf>
    <xf numFmtId="3" fontId="35" fillId="18" borderId="9" xfId="20" applyNumberFormat="1" applyFont="1" applyFill="1" applyBorder="1" applyAlignment="1">
      <alignment horizontal="right"/>
    </xf>
    <xf numFmtId="0" fontId="40" fillId="18" borderId="9" xfId="20" applyFont="1" applyFill="1" applyBorder="1" applyAlignment="1">
      <alignment horizontal="left" vertical="center" wrapText="1"/>
    </xf>
    <xf numFmtId="3" fontId="35" fillId="18" borderId="10" xfId="20" applyNumberFormat="1" applyFont="1" applyFill="1" applyBorder="1" applyAlignment="1">
      <alignment horizontal="right"/>
    </xf>
    <xf numFmtId="0" fontId="44" fillId="18" borderId="9" xfId="20" quotePrefix="1" applyFont="1" applyFill="1" applyBorder="1" applyAlignment="1">
      <alignment horizontal="left" vertical="center" wrapText="1"/>
    </xf>
    <xf numFmtId="3" fontId="35" fillId="18" borderId="9" xfId="20" applyNumberFormat="1" applyFont="1" applyFill="1" applyBorder="1" applyAlignment="1">
      <alignment horizontal="right" wrapText="1"/>
    </xf>
    <xf numFmtId="4" fontId="45" fillId="18" borderId="9" xfId="20" applyNumberFormat="1" applyFont="1" applyFill="1" applyBorder="1" applyAlignment="1">
      <alignment horizontal="right"/>
    </xf>
    <xf numFmtId="4" fontId="45" fillId="18" borderId="10" xfId="20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right" vertical="center" wrapText="1"/>
    </xf>
    <xf numFmtId="4" fontId="45" fillId="18" borderId="9" xfId="20" applyNumberFormat="1" applyFont="1" applyFill="1" applyBorder="1" applyAlignment="1">
      <alignment horizontal="right" vertical="center"/>
    </xf>
    <xf numFmtId="0" fontId="35" fillId="0" borderId="0" xfId="20" applyFont="1" applyAlignment="1">
      <alignment horizontal="right" vertical="center" wrapText="1"/>
    </xf>
    <xf numFmtId="0" fontId="40" fillId="27" borderId="9" xfId="20" applyFont="1" applyFill="1" applyBorder="1" applyAlignment="1">
      <alignment vertical="center" wrapText="1"/>
    </xf>
    <xf numFmtId="4" fontId="39" fillId="27" borderId="9" xfId="20" applyNumberFormat="1" applyFont="1" applyFill="1" applyBorder="1" applyAlignment="1">
      <alignment horizontal="right" vertical="center" wrapText="1"/>
    </xf>
    <xf numFmtId="0" fontId="40" fillId="27" borderId="9" xfId="20" applyFont="1" applyFill="1" applyBorder="1" applyAlignment="1">
      <alignment horizontal="left" vertical="center" wrapText="1"/>
    </xf>
    <xf numFmtId="4" fontId="39" fillId="27" borderId="10" xfId="20" applyNumberFormat="1" applyFont="1" applyFill="1" applyBorder="1" applyAlignment="1">
      <alignment horizontal="right" vertical="center"/>
    </xf>
    <xf numFmtId="0" fontId="39" fillId="27" borderId="9" xfId="20" applyFont="1" applyFill="1" applyBorder="1" applyAlignment="1">
      <alignment horizontal="left" vertical="center" wrapText="1"/>
    </xf>
    <xf numFmtId="0" fontId="39" fillId="29" borderId="9" xfId="20" applyFont="1" applyFill="1" applyBorder="1" applyAlignment="1">
      <alignment horizontal="left" vertical="center" wrapText="1"/>
    </xf>
    <xf numFmtId="4" fontId="39" fillId="29" borderId="10" xfId="20" applyNumberFormat="1" applyFont="1" applyFill="1" applyBorder="1" applyAlignment="1">
      <alignment horizontal="right" vertical="center" wrapText="1"/>
    </xf>
    <xf numFmtId="0" fontId="46" fillId="0" borderId="0" xfId="20" applyFont="1"/>
    <xf numFmtId="0" fontId="47" fillId="0" borderId="0" xfId="20" applyFont="1"/>
    <xf numFmtId="0" fontId="48" fillId="0" borderId="0" xfId="20" applyFont="1"/>
    <xf numFmtId="0" fontId="46" fillId="0" borderId="0" xfId="20" applyFont="1" applyAlignment="1">
      <alignment horizontal="right" vertical="center"/>
    </xf>
    <xf numFmtId="0" fontId="46" fillId="0" borderId="0" xfId="20" applyFont="1" applyAlignment="1">
      <alignment horizontal="right"/>
    </xf>
    <xf numFmtId="4" fontId="22" fillId="21" borderId="0" xfId="0" applyNumberFormat="1" applyFont="1" applyFill="1"/>
    <xf numFmtId="0" fontId="49" fillId="0" borderId="0" xfId="20" applyFont="1"/>
    <xf numFmtId="0" fontId="49" fillId="0" borderId="0" xfId="20" applyFont="1" applyAlignment="1">
      <alignment horizontal="right" vertical="center"/>
    </xf>
    <xf numFmtId="0" fontId="49" fillId="0" borderId="0" xfId="20" applyFont="1" applyAlignment="1">
      <alignment horizontal="right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right" vertical="center" wrapText="1"/>
    </xf>
    <xf numFmtId="4" fontId="45" fillId="18" borderId="10" xfId="20" applyNumberFormat="1" applyFont="1" applyFill="1" applyBorder="1" applyAlignment="1">
      <alignment horizontal="right"/>
    </xf>
    <xf numFmtId="0" fontId="48" fillId="0" borderId="0" xfId="20" applyFont="1" applyAlignment="1">
      <alignment horizontal="right"/>
    </xf>
    <xf numFmtId="0" fontId="44" fillId="18" borderId="9" xfId="20" quotePrefix="1" applyFont="1" applyFill="1" applyBorder="1" applyAlignment="1">
      <alignment horizontal="left" wrapText="1"/>
    </xf>
    <xf numFmtId="4" fontId="4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wrapText="1"/>
    </xf>
    <xf numFmtId="0" fontId="48" fillId="0" borderId="0" xfId="20" applyFont="1" applyAlignment="1"/>
    <xf numFmtId="0" fontId="4" fillId="24" borderId="0" xfId="0" applyFont="1" applyFill="1"/>
    <xf numFmtId="0" fontId="51" fillId="0" borderId="0" xfId="0" applyFont="1"/>
    <xf numFmtId="0" fontId="28" fillId="18" borderId="0" xfId="0" applyFont="1" applyFill="1"/>
    <xf numFmtId="4" fontId="19" fillId="25" borderId="0" xfId="0" applyNumberFormat="1" applyFont="1" applyFill="1"/>
    <xf numFmtId="0" fontId="52" fillId="18" borderId="9" xfId="19" applyNumberFormat="1" applyFont="1" applyFill="1" applyBorder="1" applyAlignment="1" applyProtection="1">
      <alignment horizontal="center" vertical="center" wrapText="1"/>
    </xf>
    <xf numFmtId="0" fontId="52" fillId="18" borderId="9" xfId="0" applyNumberFormat="1" applyFont="1" applyFill="1" applyBorder="1" applyAlignment="1" applyProtection="1">
      <alignment horizontal="center" vertical="center" wrapText="1"/>
    </xf>
    <xf numFmtId="0" fontId="39" fillId="28" borderId="9" xfId="19" applyNumberFormat="1" applyFont="1" applyFill="1" applyBorder="1" applyAlignment="1" applyProtection="1">
      <alignment horizontal="center" vertical="center" wrapText="1"/>
    </xf>
    <xf numFmtId="0" fontId="52" fillId="18" borderId="9" xfId="20" applyFont="1" applyFill="1" applyBorder="1" applyAlignment="1">
      <alignment horizontal="center" vertical="center" wrapText="1"/>
    </xf>
    <xf numFmtId="0" fontId="52" fillId="18" borderId="10" xfId="20" applyFont="1" applyFill="1" applyBorder="1" applyAlignment="1">
      <alignment horizontal="center" vertical="center" wrapText="1"/>
    </xf>
    <xf numFmtId="0" fontId="53" fillId="18" borderId="0" xfId="0" applyFont="1" applyFill="1"/>
    <xf numFmtId="0" fontId="52" fillId="18" borderId="0" xfId="20" applyFont="1" applyFill="1" applyBorder="1" applyAlignment="1">
      <alignment horizontal="center" vertical="center" wrapText="1"/>
    </xf>
    <xf numFmtId="0" fontId="52" fillId="18" borderId="14" xfId="20" applyFont="1" applyFill="1" applyBorder="1" applyAlignment="1">
      <alignment horizontal="center" vertical="center" wrapText="1"/>
    </xf>
    <xf numFmtId="0" fontId="52" fillId="18" borderId="16" xfId="20" applyFont="1" applyFill="1" applyBorder="1" applyAlignment="1">
      <alignment horizontal="center" vertical="center" wrapText="1"/>
    </xf>
    <xf numFmtId="0" fontId="52" fillId="18" borderId="15" xfId="20" applyFont="1" applyFill="1" applyBorder="1" applyAlignment="1">
      <alignment horizontal="center" vertical="center" wrapText="1"/>
    </xf>
    <xf numFmtId="0" fontId="29" fillId="30" borderId="5" xfId="0" applyNumberFormat="1" applyFont="1" applyFill="1" applyBorder="1" applyAlignment="1" applyProtection="1">
      <alignment horizontal="center" vertical="center" wrapText="1"/>
    </xf>
    <xf numFmtId="0" fontId="52" fillId="18" borderId="7" xfId="0" applyNumberFormat="1" applyFont="1" applyFill="1" applyBorder="1" applyAlignment="1" applyProtection="1">
      <alignment horizontal="center" vertical="center" wrapText="1"/>
    </xf>
    <xf numFmtId="0" fontId="20" fillId="31" borderId="5" xfId="0" applyFont="1" applyFill="1" applyBorder="1" applyAlignment="1" applyProtection="1">
      <alignment horizontal="center" vertical="center" wrapText="1"/>
    </xf>
    <xf numFmtId="4" fontId="22" fillId="14" borderId="5" xfId="0" applyNumberFormat="1" applyFont="1" applyFill="1" applyBorder="1" applyAlignment="1" applyProtection="1">
      <alignment horizontal="right" vertical="center" wrapText="1"/>
    </xf>
    <xf numFmtId="4" fontId="20" fillId="31" borderId="5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>
      <alignment horizontal="left" vertical="center" wrapText="1"/>
    </xf>
    <xf numFmtId="0" fontId="50" fillId="9" borderId="4" xfId="0" applyFont="1" applyFill="1" applyBorder="1" applyAlignment="1" applyProtection="1">
      <alignment horizontal="left" vertical="center" wrapText="1"/>
    </xf>
    <xf numFmtId="4" fontId="50" fillId="9" borderId="5" xfId="0" applyNumberFormat="1" applyFont="1" applyFill="1" applyBorder="1" applyAlignment="1">
      <alignment horizontal="right"/>
    </xf>
    <xf numFmtId="4" fontId="50" fillId="9" borderId="4" xfId="0" applyNumberFormat="1" applyFont="1" applyFill="1" applyBorder="1" applyAlignment="1">
      <alignment horizontal="right"/>
    </xf>
    <xf numFmtId="0" fontId="54" fillId="9" borderId="4" xfId="0" applyFont="1" applyFill="1" applyBorder="1" applyAlignment="1">
      <alignment horizontal="left" vertical="center"/>
    </xf>
    <xf numFmtId="0" fontId="3" fillId="0" borderId="3" xfId="0" applyFont="1" applyBorder="1"/>
    <xf numFmtId="0" fontId="18" fillId="9" borderId="18" xfId="0" applyFont="1" applyFill="1" applyBorder="1" applyAlignment="1">
      <alignment horizontal="left" vertical="center"/>
    </xf>
    <xf numFmtId="0" fontId="3" fillId="0" borderId="18" xfId="0" applyFont="1" applyBorder="1"/>
    <xf numFmtId="0" fontId="3" fillId="0" borderId="17" xfId="0" applyFont="1" applyBorder="1"/>
    <xf numFmtId="0" fontId="29" fillId="30" borderId="19" xfId="0" applyFont="1" applyFill="1" applyBorder="1" applyAlignment="1" applyProtection="1">
      <alignment horizontal="center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2" fillId="14" borderId="5" xfId="0" applyFont="1" applyFill="1" applyBorder="1" applyAlignment="1" applyProtection="1">
      <alignment horizontal="left" vertical="center" wrapText="1"/>
    </xf>
    <xf numFmtId="4" fontId="55" fillId="27" borderId="7" xfId="19" quotePrefix="1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39" fillId="18" borderId="9" xfId="0" applyNumberFormat="1" applyFont="1" applyFill="1" applyBorder="1" applyAlignment="1" applyProtection="1">
      <alignment horizontal="center" vertical="center" wrapText="1"/>
    </xf>
    <xf numFmtId="0" fontId="20" fillId="13" borderId="4" xfId="0" applyFont="1" applyFill="1" applyBorder="1" applyAlignment="1" applyProtection="1">
      <alignment wrapText="1"/>
    </xf>
    <xf numFmtId="4" fontId="18" fillId="9" borderId="4" xfId="0" applyNumberFormat="1" applyFont="1" applyFill="1" applyBorder="1" applyAlignment="1">
      <alignment horizontal="right"/>
    </xf>
    <xf numFmtId="0" fontId="18" fillId="9" borderId="2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wrapText="1"/>
    </xf>
    <xf numFmtId="0" fontId="18" fillId="0" borderId="11" xfId="0" applyFont="1" applyFill="1" applyBorder="1" applyAlignment="1" applyProtection="1">
      <alignment wrapText="1"/>
    </xf>
    <xf numFmtId="0" fontId="18" fillId="0" borderId="12" xfId="0" applyFont="1" applyFill="1" applyBorder="1" applyAlignment="1" applyProtection="1">
      <alignment wrapText="1"/>
    </xf>
    <xf numFmtId="0" fontId="20" fillId="13" borderId="2" xfId="0" applyFont="1" applyFill="1" applyBorder="1" applyAlignment="1" applyProtection="1">
      <alignment horizontal="left" vertical="center" wrapText="1"/>
    </xf>
    <xf numFmtId="0" fontId="20" fillId="13" borderId="12" xfId="0" applyFont="1" applyFill="1" applyBorder="1" applyAlignment="1" applyProtection="1">
      <alignment wrapText="1"/>
    </xf>
    <xf numFmtId="0" fontId="18" fillId="9" borderId="3" xfId="0" applyFont="1" applyFill="1" applyBorder="1" applyAlignment="1" applyProtection="1">
      <alignment horizontal="left" vertical="center" wrapText="1"/>
    </xf>
    <xf numFmtId="0" fontId="18" fillId="9" borderId="13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horizontal="left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vertical="center" wrapText="1"/>
    </xf>
    <xf numFmtId="0" fontId="20" fillId="13" borderId="4" xfId="0" applyFont="1" applyFill="1" applyBorder="1" applyAlignment="1" applyProtection="1">
      <alignment horizontal="left" vertical="center"/>
    </xf>
    <xf numFmtId="0" fontId="20" fillId="13" borderId="4" xfId="0" applyFont="1" applyFill="1" applyBorder="1" applyAlignment="1" applyProtection="1">
      <alignment vertical="center" wrapText="1"/>
    </xf>
    <xf numFmtId="0" fontId="20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vertical="center" wrapText="1"/>
    </xf>
    <xf numFmtId="0" fontId="18" fillId="0" borderId="4" xfId="14" applyFont="1" applyFill="1" applyBorder="1" applyAlignment="1">
      <alignment vertical="center" wrapText="1" readingOrder="1"/>
    </xf>
    <xf numFmtId="0" fontId="20" fillId="13" borderId="4" xfId="14" applyFont="1" applyFill="1" applyBorder="1" applyAlignment="1">
      <alignment vertical="center" wrapText="1" readingOrder="1"/>
    </xf>
    <xf numFmtId="0" fontId="20" fillId="12" borderId="4" xfId="14" applyFont="1" applyFill="1" applyBorder="1" applyAlignment="1">
      <alignment vertical="center" wrapText="1" readingOrder="1"/>
    </xf>
    <xf numFmtId="4" fontId="18" fillId="25" borderId="5" xfId="0" applyNumberFormat="1" applyFont="1" applyFill="1" applyBorder="1" applyAlignment="1">
      <alignment horizontal="right"/>
    </xf>
    <xf numFmtId="0" fontId="18" fillId="0" borderId="12" xfId="0" applyFont="1" applyFill="1" applyBorder="1" applyAlignment="1" applyProtection="1">
      <alignment vertical="center" wrapText="1"/>
    </xf>
    <xf numFmtId="0" fontId="32" fillId="0" borderId="0" xfId="19" applyNumberFormat="1" applyFont="1" applyFill="1" applyBorder="1" applyAlignment="1" applyProtection="1">
      <alignment horizontal="center" vertical="center" wrapText="1"/>
    </xf>
    <xf numFmtId="0" fontId="39" fillId="0" borderId="7" xfId="19" quotePrefix="1" applyFont="1" applyBorder="1" applyAlignment="1">
      <alignment horizontal="center" vertical="center" wrapText="1"/>
    </xf>
    <xf numFmtId="0" fontId="39" fillId="0" borderId="8" xfId="19" quotePrefix="1" applyFont="1" applyBorder="1" applyAlignment="1">
      <alignment horizontal="center" vertical="center" wrapText="1"/>
    </xf>
    <xf numFmtId="0" fontId="39" fillId="0" borderId="10" xfId="19" quotePrefix="1" applyFont="1" applyBorder="1" applyAlignment="1">
      <alignment horizontal="center" vertical="center" wrapText="1"/>
    </xf>
    <xf numFmtId="0" fontId="52" fillId="0" borderId="7" xfId="19" quotePrefix="1" applyFont="1" applyBorder="1" applyAlignment="1">
      <alignment horizontal="center" vertical="center" wrapText="1"/>
    </xf>
    <xf numFmtId="0" fontId="52" fillId="0" borderId="8" xfId="19" quotePrefix="1" applyFont="1" applyBorder="1" applyAlignment="1">
      <alignment horizontal="center" vertical="center" wrapText="1"/>
    </xf>
    <xf numFmtId="0" fontId="52" fillId="0" borderId="10" xfId="19" quotePrefix="1" applyFont="1" applyBorder="1" applyAlignment="1">
      <alignment horizontal="center" vertical="center" wrapText="1"/>
    </xf>
    <xf numFmtId="0" fontId="34" fillId="0" borderId="0" xfId="19" applyNumberFormat="1" applyFont="1" applyFill="1" applyBorder="1" applyAlignment="1" applyProtection="1">
      <alignment vertical="center" wrapText="1"/>
    </xf>
    <xf numFmtId="4" fontId="40" fillId="27" borderId="7" xfId="19" applyNumberFormat="1" applyFont="1" applyFill="1" applyBorder="1" applyAlignment="1" applyProtection="1">
      <alignment horizontal="left" vertical="center" wrapText="1"/>
    </xf>
    <xf numFmtId="4" fontId="41" fillId="27" borderId="8" xfId="19" applyNumberFormat="1" applyFont="1" applyFill="1" applyBorder="1" applyAlignment="1" applyProtection="1">
      <alignment vertical="center" wrapText="1"/>
    </xf>
    <xf numFmtId="4" fontId="41" fillId="27" borderId="8" xfId="19" applyNumberFormat="1" applyFont="1" applyFill="1" applyBorder="1" applyAlignment="1" applyProtection="1">
      <alignment vertical="center"/>
    </xf>
    <xf numFmtId="4" fontId="40" fillId="0" borderId="7" xfId="19" applyNumberFormat="1" applyFont="1" applyFill="1" applyBorder="1" applyAlignment="1" applyProtection="1">
      <alignment horizontal="left" vertical="center" wrapText="1"/>
    </xf>
    <xf numFmtId="4" fontId="41" fillId="0" borderId="8" xfId="19" applyNumberFormat="1" applyFont="1" applyFill="1" applyBorder="1" applyAlignment="1" applyProtection="1">
      <alignment vertical="center" wrapText="1"/>
    </xf>
    <xf numFmtId="4" fontId="41" fillId="0" borderId="8" xfId="19" applyNumberFormat="1" applyFont="1" applyFill="1" applyBorder="1" applyAlignment="1" applyProtection="1">
      <alignment vertical="center"/>
    </xf>
    <xf numFmtId="4" fontId="40" fillId="0" borderId="7" xfId="19" quotePrefix="1" applyNumberFormat="1" applyFont="1" applyFill="1" applyBorder="1" applyAlignment="1">
      <alignment horizontal="left" vertical="center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40" fillId="28" borderId="7" xfId="19" applyNumberFormat="1" applyFont="1" applyFill="1" applyBorder="1" applyAlignment="1" applyProtection="1">
      <alignment horizontal="left" vertical="center" wrapText="1"/>
    </xf>
    <xf numFmtId="4" fontId="40" fillId="28" borderId="8" xfId="19" applyNumberFormat="1" applyFont="1" applyFill="1" applyBorder="1" applyAlignment="1" applyProtection="1">
      <alignment horizontal="left" vertical="center" wrapText="1"/>
    </xf>
    <xf numFmtId="4" fontId="40" fillId="28" borderId="10" xfId="19" applyNumberFormat="1" applyFont="1" applyFill="1" applyBorder="1" applyAlignment="1" applyProtection="1">
      <alignment horizontal="left" vertical="center" wrapText="1"/>
    </xf>
    <xf numFmtId="4" fontId="40" fillId="27" borderId="7" xfId="19" quotePrefix="1" applyNumberFormat="1" applyFont="1" applyFill="1" applyBorder="1" applyAlignment="1" applyProtection="1">
      <alignment horizontal="left" vertical="center" wrapText="1"/>
    </xf>
    <xf numFmtId="4" fontId="40" fillId="27" borderId="8" xfId="19" applyNumberFormat="1" applyFont="1" applyFill="1" applyBorder="1" applyAlignment="1" applyProtection="1">
      <alignment horizontal="left" vertical="center" wrapText="1"/>
    </xf>
    <xf numFmtId="4" fontId="40" fillId="27" borderId="10" xfId="19" applyNumberFormat="1" applyFont="1" applyFill="1" applyBorder="1" applyAlignment="1" applyProtection="1">
      <alignment horizontal="left" vertical="center" wrapText="1"/>
    </xf>
    <xf numFmtId="4" fontId="40" fillId="0" borderId="7" xfId="19" quotePrefix="1" applyNumberFormat="1" applyFont="1" applyFill="1" applyBorder="1" applyAlignment="1" applyProtection="1">
      <alignment horizontal="left" vertical="center" wrapText="1"/>
    </xf>
    <xf numFmtId="4" fontId="40" fillId="0" borderId="7" xfId="19" quotePrefix="1" applyNumberFormat="1" applyFont="1" applyBorder="1" applyAlignment="1">
      <alignment horizontal="left" vertical="center"/>
    </xf>
    <xf numFmtId="4" fontId="40" fillId="0" borderId="7" xfId="19" quotePrefix="1" applyNumberFormat="1" applyFont="1" applyBorder="1" applyAlignment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/>
    </xf>
    <xf numFmtId="0" fontId="24" fillId="9" borderId="4" xfId="0" applyFont="1" applyFill="1" applyBorder="1" applyAlignment="1">
      <alignment horizontal="center" vertical="center"/>
    </xf>
    <xf numFmtId="0" fontId="39" fillId="28" borderId="7" xfId="19" quotePrefix="1" applyFont="1" applyFill="1" applyBorder="1" applyAlignment="1">
      <alignment horizontal="center" vertical="center" wrapText="1"/>
    </xf>
    <xf numFmtId="0" fontId="39" fillId="28" borderId="8" xfId="19" quotePrefix="1" applyFont="1" applyFill="1" applyBorder="1" applyAlignment="1">
      <alignment horizontal="center" vertical="center" wrapText="1"/>
    </xf>
    <xf numFmtId="0" fontId="39" fillId="28" borderId="10" xfId="19" quotePrefix="1" applyFont="1" applyFill="1" applyBorder="1" applyAlignment="1">
      <alignment horizontal="center" vertical="center" wrapText="1"/>
    </xf>
    <xf numFmtId="0" fontId="32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center" vertical="center" wrapText="1"/>
    </xf>
    <xf numFmtId="0" fontId="20" fillId="10" borderId="2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9" fillId="30" borderId="2" xfId="0" applyFont="1" applyFill="1" applyBorder="1" applyAlignment="1" applyProtection="1">
      <alignment horizontal="center" vertical="center" wrapText="1"/>
    </xf>
    <xf numFmtId="0" fontId="29" fillId="30" borderId="3" xfId="0" applyFont="1" applyFill="1" applyBorder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20" fillId="17" borderId="4" xfId="0" applyFont="1" applyFill="1" applyBorder="1" applyAlignment="1" applyProtection="1">
      <alignment horizontal="left" vertical="center" wrapText="1"/>
    </xf>
    <xf numFmtId="0" fontId="22" fillId="14" borderId="4" xfId="0" applyFont="1" applyFill="1" applyBorder="1" applyAlignment="1" applyProtection="1">
      <alignment horizontal="left" vertical="center" wrapText="1"/>
    </xf>
    <xf numFmtId="0" fontId="56" fillId="18" borderId="0" xfId="0" applyFont="1" applyFill="1" applyBorder="1" applyAlignment="1" applyProtection="1">
      <alignment horizontal="left" vertical="center" wrapText="1"/>
    </xf>
    <xf numFmtId="0" fontId="20" fillId="16" borderId="4" xfId="0" applyFont="1" applyFill="1" applyBorder="1" applyAlignment="1" applyProtection="1">
      <alignment horizontal="left" vertical="center" wrapText="1"/>
    </xf>
    <xf numFmtId="0" fontId="22" fillId="14" borderId="2" xfId="0" applyFont="1" applyFill="1" applyBorder="1" applyAlignment="1" applyProtection="1">
      <alignment horizontal="left" vertical="center" wrapText="1"/>
    </xf>
    <xf numFmtId="0" fontId="22" fillId="14" borderId="3" xfId="0" applyFont="1" applyFill="1" applyBorder="1" applyAlignment="1" applyProtection="1">
      <alignment horizontal="left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2" xfId="0" applyFont="1" applyFill="1" applyBorder="1" applyAlignment="1" applyProtection="1">
      <alignment horizontal="left" vertical="center" wrapText="1"/>
    </xf>
    <xf numFmtId="0" fontId="20" fillId="15" borderId="3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6" borderId="2" xfId="0" applyFont="1" applyFill="1" applyBorder="1" applyAlignment="1" applyProtection="1">
      <alignment horizontal="left" vertical="center" wrapText="1"/>
    </xf>
    <xf numFmtId="0" fontId="20" fillId="16" borderId="3" xfId="0" applyFont="1" applyFill="1" applyBorder="1" applyAlignment="1" applyProtection="1">
      <alignment horizontal="left" vertical="center" wrapText="1"/>
    </xf>
    <xf numFmtId="0" fontId="20" fillId="16" borderId="5" xfId="0" applyFont="1" applyFill="1" applyBorder="1" applyAlignment="1" applyProtection="1">
      <alignment horizontal="left" vertical="center" wrapText="1"/>
    </xf>
    <xf numFmtId="0" fontId="20" fillId="31" borderId="2" xfId="0" applyFont="1" applyFill="1" applyBorder="1" applyAlignment="1" applyProtection="1">
      <alignment horizontal="left" vertical="center" wrapText="1"/>
    </xf>
    <xf numFmtId="0" fontId="20" fillId="31" borderId="3" xfId="0" applyFont="1" applyFill="1" applyBorder="1" applyAlignment="1" applyProtection="1">
      <alignment horizontal="left" vertical="center" wrapText="1"/>
    </xf>
    <xf numFmtId="0" fontId="20" fillId="31" borderId="17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4" xfId="0" applyFont="1" applyFill="1" applyBorder="1" applyAlignment="1" applyProtection="1">
      <alignment horizontal="left" vertical="center" wrapText="1" indent="1"/>
    </xf>
    <xf numFmtId="0" fontId="20" fillId="15" borderId="4" xfId="0" applyFont="1" applyFill="1" applyBorder="1" applyAlignment="1" applyProtection="1">
      <alignment horizontal="left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14"/>
    <cellStyle name="Normalno" xfId="0" builtinId="0" customBuiltin="1"/>
    <cellStyle name="Normalno 2" xfId="19"/>
    <cellStyle name="Normalno 3" xfId="20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6" zoomScaleNormal="100" workbookViewId="0">
      <selection activeCell="H47" sqref="H47"/>
    </sheetView>
  </sheetViews>
  <sheetFormatPr defaultColWidth="9.140625" defaultRowHeight="15"/>
  <cols>
    <col min="1" max="4" width="9.140625" style="106"/>
    <col min="5" max="5" width="12.7109375" style="106" customWidth="1"/>
    <col min="6" max="6" width="19.7109375" style="106" customWidth="1"/>
    <col min="7" max="7" width="19" style="106" hidden="1" customWidth="1"/>
    <col min="8" max="8" width="19" style="106" customWidth="1"/>
    <col min="9" max="9" width="18.28515625" style="106" customWidth="1"/>
    <col min="10" max="10" width="9" style="106" customWidth="1"/>
    <col min="11" max="11" width="8.7109375" style="106" customWidth="1"/>
    <col min="12" max="16384" width="9.140625" style="106"/>
  </cols>
  <sheetData>
    <row r="1" spans="1:11" ht="42" customHeight="1">
      <c r="A1" s="245" t="s">
        <v>264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8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.75">
      <c r="A3" s="245" t="s">
        <v>0</v>
      </c>
      <c r="B3" s="245"/>
      <c r="C3" s="245"/>
      <c r="D3" s="245"/>
      <c r="E3" s="245"/>
      <c r="F3" s="245"/>
      <c r="G3" s="245"/>
      <c r="H3" s="245"/>
      <c r="I3" s="252"/>
      <c r="J3" s="252"/>
    </row>
    <row r="4" spans="1:11" ht="18">
      <c r="A4" s="107"/>
      <c r="B4" s="107"/>
      <c r="C4" s="107"/>
      <c r="D4" s="107"/>
      <c r="E4" s="107"/>
      <c r="F4" s="107"/>
      <c r="G4" s="107"/>
      <c r="H4" s="107"/>
      <c r="I4" s="108"/>
      <c r="J4" s="108"/>
    </row>
    <row r="5" spans="1:11" ht="15.75" customHeight="1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1" ht="18">
      <c r="A6" s="109"/>
      <c r="B6" s="110"/>
      <c r="C6" s="110"/>
      <c r="D6" s="110"/>
      <c r="E6" s="111"/>
      <c r="F6" s="112"/>
      <c r="G6" s="112"/>
      <c r="H6" s="112"/>
      <c r="I6" s="112"/>
      <c r="J6" s="113"/>
    </row>
    <row r="7" spans="1:11" ht="25.5" customHeight="1">
      <c r="A7" s="246" t="s">
        <v>212</v>
      </c>
      <c r="B7" s="247"/>
      <c r="C7" s="247"/>
      <c r="D7" s="247"/>
      <c r="E7" s="248"/>
      <c r="F7" s="114" t="s">
        <v>265</v>
      </c>
      <c r="G7" s="114" t="s">
        <v>237</v>
      </c>
      <c r="H7" s="114" t="s">
        <v>266</v>
      </c>
      <c r="I7" s="114" t="s">
        <v>267</v>
      </c>
      <c r="J7" s="114" t="s">
        <v>238</v>
      </c>
      <c r="K7" s="114" t="s">
        <v>238</v>
      </c>
    </row>
    <row r="8" spans="1:11" ht="11.25" customHeight="1">
      <c r="A8" s="249">
        <v>1</v>
      </c>
      <c r="B8" s="250"/>
      <c r="C8" s="250"/>
      <c r="D8" s="250"/>
      <c r="E8" s="251"/>
      <c r="F8" s="179">
        <v>2</v>
      </c>
      <c r="G8" s="179">
        <v>3</v>
      </c>
      <c r="H8" s="179">
        <v>3</v>
      </c>
      <c r="I8" s="179">
        <v>4</v>
      </c>
      <c r="J8" s="180" t="s">
        <v>261</v>
      </c>
      <c r="K8" s="180" t="s">
        <v>262</v>
      </c>
    </row>
    <row r="9" spans="1:11">
      <c r="A9" s="253" t="s">
        <v>2</v>
      </c>
      <c r="B9" s="254"/>
      <c r="C9" s="254"/>
      <c r="D9" s="254"/>
      <c r="E9" s="255"/>
      <c r="F9" s="115">
        <f>F10+F11</f>
        <v>1184519.45</v>
      </c>
      <c r="G9" s="115">
        <f t="shared" ref="G9:I9" si="0">G10+G11</f>
        <v>2143275.96</v>
      </c>
      <c r="H9" s="115">
        <f t="shared" si="0"/>
        <v>2402755.5099999998</v>
      </c>
      <c r="I9" s="115">
        <f t="shared" si="0"/>
        <v>1585453.54</v>
      </c>
      <c r="J9" s="115">
        <f>I9/F9*100</f>
        <v>133.84782664396099</v>
      </c>
      <c r="K9" s="115">
        <f>I9/H9*100</f>
        <v>65.984805087389034</v>
      </c>
    </row>
    <row r="10" spans="1:11">
      <c r="A10" s="256" t="s">
        <v>198</v>
      </c>
      <c r="B10" s="257"/>
      <c r="C10" s="257"/>
      <c r="D10" s="257"/>
      <c r="E10" s="258"/>
      <c r="F10" s="116">
        <v>1184519.45</v>
      </c>
      <c r="G10" s="116">
        <v>2143275.96</v>
      </c>
      <c r="H10" s="116">
        <v>2402755.5099999998</v>
      </c>
      <c r="I10" s="116">
        <v>1585453.54</v>
      </c>
      <c r="J10" s="116">
        <f t="shared" ref="J10:J14" si="1">I10/F10*100</f>
        <v>133.84782664396099</v>
      </c>
      <c r="K10" s="116">
        <f t="shared" ref="K10:K15" si="2">I10/H10*100</f>
        <v>65.984805087389034</v>
      </c>
    </row>
    <row r="11" spans="1:11">
      <c r="A11" s="259" t="s">
        <v>199</v>
      </c>
      <c r="B11" s="258"/>
      <c r="C11" s="258"/>
      <c r="D11" s="258"/>
      <c r="E11" s="258"/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</row>
    <row r="12" spans="1:11">
      <c r="A12" s="117" t="s">
        <v>3</v>
      </c>
      <c r="B12" s="118"/>
      <c r="C12" s="118"/>
      <c r="D12" s="118"/>
      <c r="E12" s="118"/>
      <c r="F12" s="115">
        <f>F13+F14</f>
        <v>1216717.43</v>
      </c>
      <c r="G12" s="115">
        <f t="shared" ref="G12:I12" si="3">G13+G14</f>
        <v>2196365.0799999996</v>
      </c>
      <c r="H12" s="115">
        <f t="shared" si="3"/>
        <v>2457755.5099999998</v>
      </c>
      <c r="I12" s="115">
        <f t="shared" si="3"/>
        <v>1591826.1099999999</v>
      </c>
      <c r="J12" s="115">
        <f t="shared" si="1"/>
        <v>130.82956410018718</v>
      </c>
      <c r="K12" s="115">
        <f t="shared" si="2"/>
        <v>64.767471928076361</v>
      </c>
    </row>
    <row r="13" spans="1:11">
      <c r="A13" s="267" t="s">
        <v>200</v>
      </c>
      <c r="B13" s="257"/>
      <c r="C13" s="257"/>
      <c r="D13" s="257"/>
      <c r="E13" s="257"/>
      <c r="F13" s="116">
        <v>1211009.96</v>
      </c>
      <c r="G13" s="116">
        <v>2189330.7599999998</v>
      </c>
      <c r="H13" s="116">
        <v>2444356.63</v>
      </c>
      <c r="I13" s="116">
        <v>1516655.73</v>
      </c>
      <c r="J13" s="116">
        <f t="shared" si="1"/>
        <v>125.23891463287387</v>
      </c>
      <c r="K13" s="116">
        <f t="shared" si="2"/>
        <v>62.047236126914918</v>
      </c>
    </row>
    <row r="14" spans="1:11">
      <c r="A14" s="268" t="s">
        <v>201</v>
      </c>
      <c r="B14" s="258"/>
      <c r="C14" s="258"/>
      <c r="D14" s="258"/>
      <c r="E14" s="258"/>
      <c r="F14" s="120">
        <v>5707.47</v>
      </c>
      <c r="G14" s="120">
        <v>7034.32</v>
      </c>
      <c r="H14" s="120">
        <v>13398.88</v>
      </c>
      <c r="I14" s="120">
        <v>75170.38</v>
      </c>
      <c r="J14" s="120">
        <f t="shared" si="1"/>
        <v>1317.0525644462434</v>
      </c>
      <c r="K14" s="120">
        <f t="shared" si="2"/>
        <v>561.01987628816744</v>
      </c>
    </row>
    <row r="15" spans="1:11">
      <c r="A15" s="264" t="s">
        <v>4</v>
      </c>
      <c r="B15" s="254"/>
      <c r="C15" s="254"/>
      <c r="D15" s="254"/>
      <c r="E15" s="254"/>
      <c r="F15" s="115">
        <f>F9-F12</f>
        <v>-32197.979999999981</v>
      </c>
      <c r="G15" s="115">
        <f t="shared" ref="G15:I15" si="4">G9-G12</f>
        <v>-53089.119999999646</v>
      </c>
      <c r="H15" s="115">
        <f t="shared" si="4"/>
        <v>-55000</v>
      </c>
      <c r="I15" s="115">
        <f t="shared" si="4"/>
        <v>-6372.5699999998324</v>
      </c>
      <c r="J15" s="115">
        <v>0</v>
      </c>
      <c r="K15" s="115">
        <f t="shared" si="2"/>
        <v>11.586490909090605</v>
      </c>
    </row>
    <row r="16" spans="1:11" ht="18">
      <c r="A16" s="121"/>
      <c r="B16" s="122"/>
      <c r="C16" s="122"/>
      <c r="D16" s="122"/>
      <c r="E16" s="122"/>
      <c r="F16" s="122"/>
      <c r="G16" s="122"/>
      <c r="H16" s="123"/>
      <c r="I16" s="123"/>
      <c r="J16" s="123"/>
    </row>
    <row r="17" spans="1:11" ht="15.75" customHeight="1">
      <c r="A17" s="260" t="s">
        <v>5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  <row r="18" spans="1:11" ht="18">
      <c r="A18" s="121"/>
      <c r="B18" s="122"/>
      <c r="C18" s="122"/>
      <c r="D18" s="122"/>
      <c r="E18" s="122"/>
      <c r="F18" s="122"/>
      <c r="G18" s="122"/>
      <c r="H18" s="123"/>
      <c r="I18" s="123"/>
      <c r="J18" s="123"/>
    </row>
    <row r="19" spans="1:11" ht="25.5" customHeight="1">
      <c r="A19" s="246" t="s">
        <v>212</v>
      </c>
      <c r="B19" s="247"/>
      <c r="C19" s="247"/>
      <c r="D19" s="247"/>
      <c r="E19" s="248"/>
      <c r="F19" s="114" t="s">
        <v>265</v>
      </c>
      <c r="G19" s="114" t="s">
        <v>237</v>
      </c>
      <c r="H19" s="114" t="s">
        <v>266</v>
      </c>
      <c r="I19" s="114" t="s">
        <v>267</v>
      </c>
      <c r="J19" s="114" t="s">
        <v>238</v>
      </c>
      <c r="K19" s="114" t="s">
        <v>238</v>
      </c>
    </row>
    <row r="20" spans="1:11" ht="11.25" customHeight="1">
      <c r="A20" s="249">
        <v>1</v>
      </c>
      <c r="B20" s="250"/>
      <c r="C20" s="250"/>
      <c r="D20" s="250"/>
      <c r="E20" s="251"/>
      <c r="F20" s="179">
        <v>2</v>
      </c>
      <c r="G20" s="179">
        <v>3</v>
      </c>
      <c r="H20" s="179">
        <v>3</v>
      </c>
      <c r="I20" s="179">
        <v>4</v>
      </c>
      <c r="J20" s="180" t="s">
        <v>261</v>
      </c>
      <c r="K20" s="180" t="s">
        <v>262</v>
      </c>
    </row>
    <row r="21" spans="1:11">
      <c r="A21" s="268" t="s">
        <v>202</v>
      </c>
      <c r="B21" s="258"/>
      <c r="C21" s="258"/>
      <c r="D21" s="258"/>
      <c r="E21" s="258"/>
      <c r="F21" s="120">
        <v>0</v>
      </c>
      <c r="G21" s="120">
        <v>0</v>
      </c>
      <c r="H21" s="120">
        <v>0</v>
      </c>
      <c r="I21" s="120">
        <v>0</v>
      </c>
      <c r="J21" s="119">
        <v>0</v>
      </c>
      <c r="K21" s="119">
        <v>0</v>
      </c>
    </row>
    <row r="22" spans="1:11" ht="26.25" customHeight="1">
      <c r="A22" s="269" t="s">
        <v>203</v>
      </c>
      <c r="B22" s="257"/>
      <c r="C22" s="257"/>
      <c r="D22" s="257"/>
      <c r="E22" s="257"/>
      <c r="F22" s="120">
        <v>0</v>
      </c>
      <c r="G22" s="120">
        <v>0</v>
      </c>
      <c r="H22" s="120">
        <v>0</v>
      </c>
      <c r="I22" s="120">
        <v>0</v>
      </c>
      <c r="J22" s="119">
        <v>0</v>
      </c>
      <c r="K22" s="119">
        <v>0</v>
      </c>
    </row>
    <row r="23" spans="1:11">
      <c r="A23" s="264" t="s">
        <v>6</v>
      </c>
      <c r="B23" s="254"/>
      <c r="C23" s="254"/>
      <c r="D23" s="254"/>
      <c r="E23" s="254"/>
      <c r="F23" s="115">
        <f>F21-F22</f>
        <v>0</v>
      </c>
      <c r="G23" s="115">
        <f t="shared" ref="G23:J23" si="5">G21-G22</f>
        <v>0</v>
      </c>
      <c r="H23" s="115">
        <f t="shared" si="5"/>
        <v>0</v>
      </c>
      <c r="I23" s="115">
        <f t="shared" si="5"/>
        <v>0</v>
      </c>
      <c r="J23" s="115">
        <f t="shared" si="5"/>
        <v>0</v>
      </c>
      <c r="K23" s="115">
        <v>0</v>
      </c>
    </row>
    <row r="24" spans="1:11">
      <c r="A24" s="264" t="s">
        <v>7</v>
      </c>
      <c r="B24" s="254"/>
      <c r="C24" s="254"/>
      <c r="D24" s="254"/>
      <c r="E24" s="254"/>
      <c r="F24" s="115">
        <f>F15+F23</f>
        <v>-32197.979999999981</v>
      </c>
      <c r="G24" s="115">
        <f t="shared" ref="G24:I24" si="6">G15+G23</f>
        <v>-53089.119999999646</v>
      </c>
      <c r="H24" s="115">
        <f t="shared" si="6"/>
        <v>-55000</v>
      </c>
      <c r="I24" s="115">
        <f t="shared" si="6"/>
        <v>-6372.5699999998324</v>
      </c>
      <c r="J24" s="115">
        <v>0</v>
      </c>
      <c r="K24" s="115">
        <v>0</v>
      </c>
    </row>
    <row r="25" spans="1:11" ht="18">
      <c r="A25" s="124"/>
      <c r="B25" s="122"/>
      <c r="C25" s="122"/>
      <c r="D25" s="122"/>
      <c r="E25" s="122"/>
      <c r="F25" s="122"/>
      <c r="G25" s="122"/>
      <c r="H25" s="123"/>
      <c r="I25" s="123"/>
      <c r="J25" s="123"/>
    </row>
    <row r="26" spans="1:11" ht="15.75" customHeight="1">
      <c r="A26" s="260" t="s">
        <v>204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1" ht="15.75">
      <c r="A27" s="125"/>
      <c r="B27" s="126"/>
      <c r="C27" s="126"/>
      <c r="D27" s="126"/>
      <c r="E27" s="126"/>
      <c r="F27" s="126"/>
      <c r="G27" s="126"/>
      <c r="H27" s="126"/>
      <c r="I27" s="126"/>
      <c r="J27" s="126"/>
    </row>
    <row r="28" spans="1:11" ht="25.5" customHeight="1">
      <c r="A28" s="246" t="s">
        <v>212</v>
      </c>
      <c r="B28" s="247"/>
      <c r="C28" s="247"/>
      <c r="D28" s="247"/>
      <c r="E28" s="248"/>
      <c r="F28" s="114" t="s">
        <v>265</v>
      </c>
      <c r="G28" s="114" t="s">
        <v>237</v>
      </c>
      <c r="H28" s="114" t="s">
        <v>266</v>
      </c>
      <c r="I28" s="114" t="s">
        <v>267</v>
      </c>
      <c r="J28" s="114" t="s">
        <v>238</v>
      </c>
      <c r="K28" s="114" t="s">
        <v>238</v>
      </c>
    </row>
    <row r="29" spans="1:11" ht="11.25" customHeight="1">
      <c r="A29" s="249">
        <v>1</v>
      </c>
      <c r="B29" s="250"/>
      <c r="C29" s="250"/>
      <c r="D29" s="250"/>
      <c r="E29" s="251"/>
      <c r="F29" s="179">
        <v>2</v>
      </c>
      <c r="G29" s="179">
        <v>3</v>
      </c>
      <c r="H29" s="179">
        <v>3</v>
      </c>
      <c r="I29" s="179">
        <v>4</v>
      </c>
      <c r="J29" s="180" t="s">
        <v>261</v>
      </c>
      <c r="K29" s="180" t="s">
        <v>262</v>
      </c>
    </row>
    <row r="30" spans="1:11" ht="27" customHeight="1">
      <c r="A30" s="261" t="s">
        <v>205</v>
      </c>
      <c r="B30" s="262"/>
      <c r="C30" s="262"/>
      <c r="D30" s="262"/>
      <c r="E30" s="263"/>
      <c r="F30" s="127">
        <v>108311.57</v>
      </c>
      <c r="G30" s="127">
        <v>53089.120000000003</v>
      </c>
      <c r="H30" s="127">
        <v>55000</v>
      </c>
      <c r="I30" s="127">
        <v>79481.13</v>
      </c>
      <c r="J30" s="128">
        <f>I30/F30*100</f>
        <v>73.381938790103405</v>
      </c>
      <c r="K30" s="128">
        <f>I30/H30*100</f>
        <v>144.51114545454547</v>
      </c>
    </row>
    <row r="31" spans="1:11" ht="15" customHeight="1">
      <c r="A31" s="264" t="s">
        <v>206</v>
      </c>
      <c r="B31" s="254"/>
      <c r="C31" s="254"/>
      <c r="D31" s="254"/>
      <c r="E31" s="254"/>
      <c r="F31" s="129">
        <v>76113.59</v>
      </c>
      <c r="G31" s="129">
        <f t="shared" ref="G31:I31" si="7">G24+G30</f>
        <v>3.5652192309498787E-10</v>
      </c>
      <c r="H31" s="129">
        <f t="shared" si="7"/>
        <v>0</v>
      </c>
      <c r="I31" s="129">
        <f t="shared" si="7"/>
        <v>73108.560000000172</v>
      </c>
      <c r="J31" s="129">
        <f>I31/F31*100</f>
        <v>96.051913988027863</v>
      </c>
      <c r="K31" s="130">
        <v>0</v>
      </c>
    </row>
    <row r="32" spans="1:11" ht="45" customHeight="1">
      <c r="A32" s="253" t="s">
        <v>207</v>
      </c>
      <c r="B32" s="265"/>
      <c r="C32" s="265"/>
      <c r="D32" s="265"/>
      <c r="E32" s="266"/>
      <c r="F32" s="215">
        <f>F15+F23+F30-F31</f>
        <v>0</v>
      </c>
      <c r="G32" s="129">
        <f t="shared" ref="G32:I32" si="8">G15+G23+G30-G31</f>
        <v>0</v>
      </c>
      <c r="H32" s="129">
        <f t="shared" si="8"/>
        <v>0</v>
      </c>
      <c r="I32" s="129">
        <f t="shared" si="8"/>
        <v>0</v>
      </c>
      <c r="J32" s="130">
        <v>0</v>
      </c>
      <c r="K32" s="130">
        <v>0</v>
      </c>
    </row>
    <row r="33" spans="1:10" ht="15.75">
      <c r="A33" s="131"/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ht="17.25" customHeight="1">
      <c r="A34" s="133"/>
      <c r="B34" s="133"/>
      <c r="C34" s="133"/>
      <c r="D34" s="133"/>
      <c r="E34" s="133"/>
      <c r="F34" s="133"/>
      <c r="G34" s="133"/>
      <c r="H34" s="133"/>
      <c r="I34" s="133"/>
      <c r="J34" s="133"/>
    </row>
    <row r="35" spans="1:10" ht="9" customHeight="1"/>
  </sheetData>
  <mergeCells count="24">
    <mergeCell ref="A30:E30"/>
    <mergeCell ref="A31:E31"/>
    <mergeCell ref="A32:E32"/>
    <mergeCell ref="A28:E28"/>
    <mergeCell ref="A13:E13"/>
    <mergeCell ref="A14:E14"/>
    <mergeCell ref="A15:E15"/>
    <mergeCell ref="A21:E21"/>
    <mergeCell ref="A26:K26"/>
    <mergeCell ref="A20:E20"/>
    <mergeCell ref="A29:E29"/>
    <mergeCell ref="A22:E22"/>
    <mergeCell ref="A23:E23"/>
    <mergeCell ref="A24:E24"/>
    <mergeCell ref="A1:K1"/>
    <mergeCell ref="A7:E7"/>
    <mergeCell ref="A8:E8"/>
    <mergeCell ref="A19:E19"/>
    <mergeCell ref="A3:J3"/>
    <mergeCell ref="A9:E9"/>
    <mergeCell ref="A10:E10"/>
    <mergeCell ref="A11:E11"/>
    <mergeCell ref="A5:K5"/>
    <mergeCell ref="A17:K17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98"/>
  <sheetViews>
    <sheetView tabSelected="1" topLeftCell="A88" zoomScaleNormal="100" zoomScaleSheetLayoutView="80" workbookViewId="0">
      <selection activeCell="Q138" sqref="Q138"/>
    </sheetView>
  </sheetViews>
  <sheetFormatPr defaultRowHeight="15"/>
  <cols>
    <col min="1" max="1" width="5" customWidth="1"/>
    <col min="2" max="2" width="5.85546875" customWidth="1"/>
    <col min="3" max="3" width="8.7109375" customWidth="1"/>
    <col min="4" max="4" width="9" customWidth="1"/>
    <col min="5" max="5" width="26.7109375" customWidth="1"/>
    <col min="6" max="6" width="21.28515625" customWidth="1"/>
    <col min="7" max="7" width="26.7109375" hidden="1" customWidth="1"/>
    <col min="8" max="8" width="20" customWidth="1"/>
    <col min="9" max="9" width="18" customWidth="1"/>
    <col min="10" max="10" width="9.140625" customWidth="1"/>
    <col min="11" max="11" width="8.5703125" customWidth="1"/>
    <col min="12" max="12" width="13.42578125" customWidth="1"/>
    <col min="13" max="13" width="11.7109375" bestFit="1" customWidth="1"/>
    <col min="14" max="58" width="9" customWidth="1"/>
    <col min="59" max="1018" width="12.140625" customWidth="1"/>
    <col min="1019" max="1019" width="9.140625" customWidth="1"/>
  </cols>
  <sheetData>
    <row r="1" spans="1:58" ht="15.75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</row>
    <row r="2" spans="1:58" ht="18">
      <c r="A2" s="1"/>
      <c r="B2" s="1"/>
      <c r="C2" s="1"/>
      <c r="D2" s="1"/>
      <c r="E2" s="1"/>
      <c r="F2" s="1"/>
      <c r="G2" s="1"/>
      <c r="H2" s="1"/>
      <c r="I2" s="2"/>
      <c r="J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18" customHeight="1">
      <c r="A3" s="270" t="s">
        <v>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18">
      <c r="A4" s="1"/>
      <c r="B4" s="1"/>
      <c r="C4" s="1"/>
      <c r="D4" s="1"/>
      <c r="E4" s="1"/>
      <c r="F4" s="1"/>
      <c r="G4" s="1"/>
      <c r="H4" s="1"/>
      <c r="I4" s="2"/>
      <c r="J4" s="2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</row>
    <row r="5" spans="1:58" ht="15.75" customHeight="1">
      <c r="A5" s="270" t="s">
        <v>208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</row>
    <row r="6" spans="1:58" ht="18">
      <c r="A6" s="1"/>
      <c r="B6" s="1"/>
      <c r="C6" s="1"/>
      <c r="D6" s="1"/>
      <c r="E6" s="1"/>
      <c r="F6" s="1"/>
      <c r="G6" s="1"/>
      <c r="H6" s="1"/>
      <c r="I6" s="2"/>
      <c r="J6" s="10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58" s="106" customFormat="1" ht="25.5" customHeight="1">
      <c r="A7" s="273" t="s">
        <v>212</v>
      </c>
      <c r="B7" s="274"/>
      <c r="C7" s="274"/>
      <c r="D7" s="274"/>
      <c r="E7" s="275"/>
      <c r="F7" s="181" t="s">
        <v>265</v>
      </c>
      <c r="G7" s="181" t="s">
        <v>237</v>
      </c>
      <c r="H7" s="181" t="s">
        <v>266</v>
      </c>
      <c r="I7" s="181" t="s">
        <v>267</v>
      </c>
      <c r="J7" s="181" t="s">
        <v>238</v>
      </c>
      <c r="K7" s="181" t="s">
        <v>238</v>
      </c>
    </row>
    <row r="8" spans="1:58" s="106" customFormat="1" ht="11.25" customHeight="1">
      <c r="A8" s="249">
        <v>1</v>
      </c>
      <c r="B8" s="250"/>
      <c r="C8" s="250"/>
      <c r="D8" s="250"/>
      <c r="E8" s="251"/>
      <c r="F8" s="179">
        <v>2</v>
      </c>
      <c r="G8" s="179">
        <v>3</v>
      </c>
      <c r="H8" s="179">
        <v>3</v>
      </c>
      <c r="I8" s="179">
        <v>4</v>
      </c>
      <c r="J8" s="180" t="s">
        <v>261</v>
      </c>
      <c r="K8" s="180" t="s">
        <v>262</v>
      </c>
    </row>
    <row r="9" spans="1:58" ht="15.75" customHeight="1">
      <c r="A9" s="3">
        <v>6</v>
      </c>
      <c r="B9" s="3"/>
      <c r="C9" s="3"/>
      <c r="D9" s="3"/>
      <c r="E9" s="3" t="s">
        <v>9</v>
      </c>
      <c r="F9" s="4">
        <f>F10+F21+F25+F28+F34+F38</f>
        <v>1184519.45</v>
      </c>
      <c r="G9" s="4">
        <f>G10+G21+G25+G28+G34+G38</f>
        <v>2143275.94</v>
      </c>
      <c r="H9" s="4">
        <f>H10+H21+H25+H28+H34+H38</f>
        <v>2402755.5099999998</v>
      </c>
      <c r="I9" s="4">
        <f t="shared" ref="I9" si="0">I10+I21+I25+I28+I34+I38</f>
        <v>1585453.5400000003</v>
      </c>
      <c r="J9" s="4">
        <f>I9/F9*100</f>
        <v>133.84782664396099</v>
      </c>
      <c r="K9" s="4">
        <f>I9/H9*100</f>
        <v>65.984805087389049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</row>
    <row r="10" spans="1:58" ht="38.25">
      <c r="A10" s="5"/>
      <c r="B10" s="5">
        <v>63</v>
      </c>
      <c r="C10" s="5"/>
      <c r="D10" s="5"/>
      <c r="E10" s="5" t="s">
        <v>10</v>
      </c>
      <c r="F10" s="6">
        <f>F11+F13+F16+F18</f>
        <v>1021701.4199999999</v>
      </c>
      <c r="G10" s="6">
        <v>1869048.38</v>
      </c>
      <c r="H10" s="6">
        <v>2056724.51</v>
      </c>
      <c r="I10" s="6">
        <f t="shared" ref="I10" si="1">I11+I13+I16+I18</f>
        <v>1300116.7500000002</v>
      </c>
      <c r="J10" s="6">
        <f t="shared" ref="J10:J46" si="2">I10/F10*100</f>
        <v>127.25016570888199</v>
      </c>
      <c r="K10" s="6">
        <f t="shared" ref="K10:K46" si="3">I10/H10*100</f>
        <v>63.212974984189799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</row>
    <row r="11" spans="1:58" ht="38.25">
      <c r="A11" s="7"/>
      <c r="B11" s="7"/>
      <c r="C11" s="7">
        <v>632</v>
      </c>
      <c r="D11" s="7"/>
      <c r="E11" s="7" t="s">
        <v>11</v>
      </c>
      <c r="F11" s="8">
        <f t="shared" ref="F11:I11" si="4">F12</f>
        <v>9066</v>
      </c>
      <c r="G11" s="8"/>
      <c r="H11" s="8"/>
      <c r="I11" s="8">
        <f t="shared" si="4"/>
        <v>11893.6</v>
      </c>
      <c r="J11" s="8">
        <f t="shared" si="2"/>
        <v>131.18905801897199</v>
      </c>
      <c r="K11" s="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</row>
    <row r="12" spans="1:58" ht="25.5">
      <c r="A12" s="9"/>
      <c r="B12" s="10"/>
      <c r="C12" s="10"/>
      <c r="D12" s="10">
        <v>6323</v>
      </c>
      <c r="E12" s="10" t="s">
        <v>12</v>
      </c>
      <c r="F12" s="11">
        <v>9066</v>
      </c>
      <c r="G12" s="11"/>
      <c r="H12" s="11"/>
      <c r="I12" s="11">
        <v>11893.6</v>
      </c>
      <c r="J12" s="11">
        <f t="shared" si="2"/>
        <v>131.18905801897199</v>
      </c>
      <c r="K12" s="11"/>
      <c r="L12" s="81"/>
      <c r="M12" s="89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</row>
    <row r="13" spans="1:58" ht="38.25">
      <c r="A13" s="7"/>
      <c r="B13" s="7"/>
      <c r="C13" s="7">
        <v>636</v>
      </c>
      <c r="D13" s="7"/>
      <c r="E13" s="7" t="s">
        <v>13</v>
      </c>
      <c r="F13" s="8">
        <f t="shared" ref="F13" si="5">F14+F15</f>
        <v>997548.26</v>
      </c>
      <c r="G13" s="8"/>
      <c r="H13" s="8"/>
      <c r="I13" s="8">
        <f>I14+I15</f>
        <v>1276192.6000000001</v>
      </c>
      <c r="J13" s="8">
        <f t="shared" si="2"/>
        <v>127.93291825299762</v>
      </c>
      <c r="K13" s="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</row>
    <row r="14" spans="1:58" ht="45.75" customHeight="1">
      <c r="A14" s="9"/>
      <c r="B14" s="10"/>
      <c r="C14" s="10"/>
      <c r="D14" s="10">
        <v>6361</v>
      </c>
      <c r="E14" s="10" t="s">
        <v>14</v>
      </c>
      <c r="F14" s="11">
        <v>990444.61</v>
      </c>
      <c r="G14" s="11"/>
      <c r="H14" s="11"/>
      <c r="I14" s="11">
        <v>1268713.8400000001</v>
      </c>
      <c r="J14" s="11">
        <f t="shared" si="2"/>
        <v>128.09538536435673</v>
      </c>
      <c r="K14" s="1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</row>
    <row r="15" spans="1:58" ht="51">
      <c r="A15" s="9"/>
      <c r="B15" s="10"/>
      <c r="C15" s="10"/>
      <c r="D15" s="10">
        <v>6362</v>
      </c>
      <c r="E15" s="10" t="s">
        <v>15</v>
      </c>
      <c r="F15" s="11">
        <v>7103.65</v>
      </c>
      <c r="G15" s="11"/>
      <c r="H15" s="11"/>
      <c r="I15" s="11">
        <v>7478.76</v>
      </c>
      <c r="J15" s="11">
        <f t="shared" si="2"/>
        <v>105.28052480063066</v>
      </c>
      <c r="K15" s="1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1:58" ht="25.5">
      <c r="A16" s="14"/>
      <c r="B16" s="14"/>
      <c r="C16" s="14">
        <v>638</v>
      </c>
      <c r="D16" s="14"/>
      <c r="E16" s="15" t="s">
        <v>17</v>
      </c>
      <c r="F16" s="8">
        <f t="shared" ref="F16" si="6">F17</f>
        <v>14822.46</v>
      </c>
      <c r="G16" s="8"/>
      <c r="H16" s="8"/>
      <c r="I16" s="8">
        <f t="shared" ref="I16" si="7">I17</f>
        <v>5149.6000000000004</v>
      </c>
      <c r="J16" s="8">
        <f t="shared" si="2"/>
        <v>34.741871457234495</v>
      </c>
      <c r="K16" s="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</row>
    <row r="17" spans="1:58" ht="25.5">
      <c r="A17" s="16"/>
      <c r="B17" s="16"/>
      <c r="C17" s="16"/>
      <c r="D17" s="16">
        <v>6381</v>
      </c>
      <c r="E17" s="17" t="s">
        <v>18</v>
      </c>
      <c r="F17" s="11">
        <v>14822.46</v>
      </c>
      <c r="G17" s="11"/>
      <c r="H17" s="11"/>
      <c r="I17" s="11">
        <v>5149.6000000000004</v>
      </c>
      <c r="J17" s="11">
        <f t="shared" si="2"/>
        <v>34.741871457234495</v>
      </c>
      <c r="K17" s="1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</row>
    <row r="18" spans="1:58" ht="38.25" customHeight="1">
      <c r="A18" s="14"/>
      <c r="B18" s="14"/>
      <c r="C18" s="14">
        <v>639</v>
      </c>
      <c r="D18" s="14"/>
      <c r="E18" s="15" t="s">
        <v>232</v>
      </c>
      <c r="F18" s="8">
        <f>SUM(F19:F20)</f>
        <v>264.7</v>
      </c>
      <c r="G18" s="8">
        <f t="shared" ref="G18:I18" si="8">SUM(G19:G20)</f>
        <v>0</v>
      </c>
      <c r="H18" s="8"/>
      <c r="I18" s="8">
        <f t="shared" si="8"/>
        <v>6880.95</v>
      </c>
      <c r="J18" s="8">
        <f t="shared" si="2"/>
        <v>2599.5277672837174</v>
      </c>
      <c r="K18" s="8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38.25">
      <c r="A19" s="16"/>
      <c r="B19" s="16"/>
      <c r="C19" s="16"/>
      <c r="D19" s="16">
        <v>6391</v>
      </c>
      <c r="E19" s="17" t="s">
        <v>283</v>
      </c>
      <c r="F19" s="11">
        <v>0</v>
      </c>
      <c r="G19" s="11"/>
      <c r="H19" s="11"/>
      <c r="I19" s="11">
        <v>935.5</v>
      </c>
      <c r="J19" s="11">
        <v>0</v>
      </c>
      <c r="K19" s="1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</row>
    <row r="20" spans="1:58" ht="51">
      <c r="A20" s="16"/>
      <c r="B20" s="16"/>
      <c r="C20" s="16"/>
      <c r="D20" s="16">
        <v>6393</v>
      </c>
      <c r="E20" s="17" t="s">
        <v>233</v>
      </c>
      <c r="F20" s="11">
        <v>264.7</v>
      </c>
      <c r="G20" s="11"/>
      <c r="H20" s="11"/>
      <c r="I20" s="11">
        <v>5945.45</v>
      </c>
      <c r="J20" s="11">
        <f t="shared" si="2"/>
        <v>2246.1088024178316</v>
      </c>
      <c r="K20" s="1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</row>
    <row r="21" spans="1:58" ht="38.25" customHeight="1">
      <c r="A21" s="18"/>
      <c r="B21" s="18">
        <v>64</v>
      </c>
      <c r="C21" s="18"/>
      <c r="D21" s="18"/>
      <c r="E21" s="18" t="s">
        <v>19</v>
      </c>
      <c r="F21" s="6">
        <f t="shared" ref="F21" si="9">F22</f>
        <v>0</v>
      </c>
      <c r="G21" s="6">
        <v>5.31</v>
      </c>
      <c r="H21" s="6">
        <v>2</v>
      </c>
      <c r="I21" s="6">
        <f t="shared" ref="I21" si="10">I22</f>
        <v>0</v>
      </c>
      <c r="J21" s="6">
        <v>0</v>
      </c>
      <c r="K21" s="6">
        <f t="shared" si="3"/>
        <v>0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</row>
    <row r="22" spans="1:58" ht="38.25" customHeight="1">
      <c r="A22" s="14"/>
      <c r="B22" s="14"/>
      <c r="C22" s="14">
        <v>641</v>
      </c>
      <c r="D22" s="14"/>
      <c r="E22" s="15" t="s">
        <v>20</v>
      </c>
      <c r="F22" s="8">
        <f t="shared" ref="F22" si="11">SUM(F23:F24)</f>
        <v>0</v>
      </c>
      <c r="G22" s="8"/>
      <c r="H22" s="8"/>
      <c r="I22" s="8">
        <f t="shared" ref="I22" si="12">SUM(I23:I24)</f>
        <v>0</v>
      </c>
      <c r="J22" s="8">
        <v>0</v>
      </c>
      <c r="K22" s="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</row>
    <row r="23" spans="1:58" ht="38.25" customHeight="1">
      <c r="A23" s="16"/>
      <c r="B23" s="16"/>
      <c r="C23" s="16"/>
      <c r="D23" s="16">
        <v>6413</v>
      </c>
      <c r="E23" s="17" t="s">
        <v>21</v>
      </c>
      <c r="F23" s="11">
        <v>0</v>
      </c>
      <c r="G23" s="11"/>
      <c r="H23" s="11"/>
      <c r="I23" s="11">
        <v>0</v>
      </c>
      <c r="J23" s="11">
        <v>0</v>
      </c>
      <c r="K23" s="1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</row>
    <row r="24" spans="1:58" ht="38.25" customHeight="1">
      <c r="A24" s="16"/>
      <c r="B24" s="16"/>
      <c r="C24" s="16"/>
      <c r="D24" s="16">
        <v>6415</v>
      </c>
      <c r="E24" s="17" t="s">
        <v>22</v>
      </c>
      <c r="F24" s="11">
        <v>0</v>
      </c>
      <c r="G24" s="11"/>
      <c r="H24" s="11"/>
      <c r="I24" s="11">
        <v>0</v>
      </c>
      <c r="J24" s="11">
        <v>0</v>
      </c>
      <c r="K24" s="1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</row>
    <row r="25" spans="1:58" ht="51">
      <c r="A25" s="18"/>
      <c r="B25" s="18">
        <v>65</v>
      </c>
      <c r="C25" s="18"/>
      <c r="D25" s="18"/>
      <c r="E25" s="19" t="s">
        <v>24</v>
      </c>
      <c r="F25" s="6">
        <f t="shared" ref="F25:F26" si="13">F26</f>
        <v>283.77999999999997</v>
      </c>
      <c r="G25" s="6">
        <v>10219.66</v>
      </c>
      <c r="H25" s="6">
        <v>15000</v>
      </c>
      <c r="I25" s="6">
        <f t="shared" ref="I25:I26" si="14">I26</f>
        <v>1414</v>
      </c>
      <c r="J25" s="6">
        <f t="shared" si="2"/>
        <v>498.27331031080416</v>
      </c>
      <c r="K25" s="6">
        <f t="shared" si="3"/>
        <v>9.4266666666666659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</row>
    <row r="26" spans="1:58" ht="25.5">
      <c r="A26" s="14"/>
      <c r="B26" s="14"/>
      <c r="C26" s="14">
        <v>652</v>
      </c>
      <c r="D26" s="14"/>
      <c r="E26" s="15" t="s">
        <v>25</v>
      </c>
      <c r="F26" s="8">
        <f t="shared" si="13"/>
        <v>283.77999999999997</v>
      </c>
      <c r="G26" s="8"/>
      <c r="H26" s="8"/>
      <c r="I26" s="8">
        <f t="shared" si="14"/>
        <v>1414</v>
      </c>
      <c r="J26" s="8">
        <f t="shared" si="2"/>
        <v>498.27331031080416</v>
      </c>
      <c r="K26" s="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</row>
    <row r="27" spans="1:58">
      <c r="A27" s="16"/>
      <c r="B27" s="16"/>
      <c r="C27" s="16"/>
      <c r="D27" s="16">
        <v>6526</v>
      </c>
      <c r="E27" s="17" t="s">
        <v>26</v>
      </c>
      <c r="F27" s="11">
        <v>283.77999999999997</v>
      </c>
      <c r="G27" s="11"/>
      <c r="H27" s="11"/>
      <c r="I27" s="11">
        <v>1414</v>
      </c>
      <c r="J27" s="11">
        <f t="shared" si="2"/>
        <v>498.27331031080416</v>
      </c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</row>
    <row r="28" spans="1:58" ht="51">
      <c r="A28" s="18"/>
      <c r="B28" s="18">
        <v>66</v>
      </c>
      <c r="C28" s="18"/>
      <c r="D28" s="18"/>
      <c r="E28" s="19" t="s">
        <v>28</v>
      </c>
      <c r="F28" s="6">
        <f>F29+F32</f>
        <v>46815.81</v>
      </c>
      <c r="G28" s="6">
        <v>82083.740000000005</v>
      </c>
      <c r="H28" s="6">
        <v>83738</v>
      </c>
      <c r="I28" s="6">
        <f>I29+I32</f>
        <v>55399.27</v>
      </c>
      <c r="J28" s="6">
        <f t="shared" si="2"/>
        <v>118.33453271448255</v>
      </c>
      <c r="K28" s="6">
        <f t="shared" si="3"/>
        <v>66.157861424920583</v>
      </c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</row>
    <row r="29" spans="1:58" ht="38.25">
      <c r="A29" s="14"/>
      <c r="B29" s="14"/>
      <c r="C29" s="14">
        <v>661</v>
      </c>
      <c r="D29" s="14"/>
      <c r="E29" s="15" t="s">
        <v>29</v>
      </c>
      <c r="F29" s="8">
        <f>SUM(F30:F31)</f>
        <v>44218.11</v>
      </c>
      <c r="G29" s="8"/>
      <c r="H29" s="8"/>
      <c r="I29" s="8">
        <f t="shared" ref="I29" si="15">SUM(I30:I31)</f>
        <v>52639.27</v>
      </c>
      <c r="J29" s="8">
        <f t="shared" si="2"/>
        <v>119.04459507654217</v>
      </c>
      <c r="K29" s="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</row>
    <row r="30" spans="1:58" ht="25.5">
      <c r="A30" s="16"/>
      <c r="B30" s="16"/>
      <c r="C30" s="16"/>
      <c r="D30" s="16">
        <v>6614</v>
      </c>
      <c r="E30" s="17" t="s">
        <v>194</v>
      </c>
      <c r="F30" s="11">
        <v>315.37</v>
      </c>
      <c r="G30" s="11"/>
      <c r="H30" s="11"/>
      <c r="I30" s="11">
        <v>0</v>
      </c>
      <c r="J30" s="11">
        <f t="shared" si="2"/>
        <v>0</v>
      </c>
      <c r="K30" s="1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</row>
    <row r="31" spans="1:58">
      <c r="A31" s="16"/>
      <c r="B31" s="16"/>
      <c r="C31" s="16"/>
      <c r="D31" s="16">
        <v>6615</v>
      </c>
      <c r="E31" s="17" t="s">
        <v>30</v>
      </c>
      <c r="F31" s="11">
        <v>43902.74</v>
      </c>
      <c r="G31" s="11"/>
      <c r="H31" s="11"/>
      <c r="I31" s="11">
        <v>52639.27</v>
      </c>
      <c r="J31" s="11">
        <f t="shared" si="2"/>
        <v>119.89973746513316</v>
      </c>
      <c r="K31" s="1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</row>
    <row r="32" spans="1:58" ht="66.599999999999994" customHeight="1">
      <c r="A32" s="14"/>
      <c r="B32" s="14"/>
      <c r="C32" s="14">
        <v>663</v>
      </c>
      <c r="D32" s="14"/>
      <c r="E32" s="15" t="s">
        <v>31</v>
      </c>
      <c r="F32" s="8">
        <f t="shared" ref="F32" si="16">F33</f>
        <v>2597.6999999999998</v>
      </c>
      <c r="G32" s="8"/>
      <c r="H32" s="8"/>
      <c r="I32" s="8">
        <f t="shared" ref="I32" si="17">I33</f>
        <v>2760</v>
      </c>
      <c r="J32" s="8">
        <f t="shared" si="2"/>
        <v>106.24783462293567</v>
      </c>
      <c r="K32" s="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</row>
    <row r="33" spans="1:58">
      <c r="A33" s="16"/>
      <c r="B33" s="16"/>
      <c r="C33" s="16"/>
      <c r="D33" s="16">
        <v>6631</v>
      </c>
      <c r="E33" s="17" t="s">
        <v>32</v>
      </c>
      <c r="F33" s="11">
        <v>2597.6999999999998</v>
      </c>
      <c r="G33" s="11"/>
      <c r="H33" s="11"/>
      <c r="I33" s="11">
        <v>2760</v>
      </c>
      <c r="J33" s="11">
        <f t="shared" si="2"/>
        <v>106.24783462293567</v>
      </c>
      <c r="K33" s="1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</row>
    <row r="34" spans="1:58" ht="49.7" customHeight="1">
      <c r="A34" s="18"/>
      <c r="B34" s="18">
        <v>67</v>
      </c>
      <c r="C34" s="18"/>
      <c r="D34" s="18"/>
      <c r="E34" s="5" t="s">
        <v>34</v>
      </c>
      <c r="F34" s="6">
        <f t="shared" ref="F34" si="18">F35</f>
        <v>113677.44</v>
      </c>
      <c r="G34" s="6">
        <v>181918.85</v>
      </c>
      <c r="H34" s="6">
        <v>246291</v>
      </c>
      <c r="I34" s="6">
        <f t="shared" ref="I34" si="19">I35</f>
        <v>228523.51999999999</v>
      </c>
      <c r="J34" s="6">
        <f t="shared" si="2"/>
        <v>201.02803159536316</v>
      </c>
      <c r="K34" s="6">
        <f t="shared" si="3"/>
        <v>92.785980811316691</v>
      </c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</row>
    <row r="35" spans="1:58" ht="51">
      <c r="A35" s="14"/>
      <c r="B35" s="14"/>
      <c r="C35" s="14">
        <v>671</v>
      </c>
      <c r="D35" s="14"/>
      <c r="E35" s="7" t="s">
        <v>35</v>
      </c>
      <c r="F35" s="8">
        <f t="shared" ref="F35" si="20">SUM(F36:F37)</f>
        <v>113677.44</v>
      </c>
      <c r="G35" s="8"/>
      <c r="H35" s="8"/>
      <c r="I35" s="8">
        <f t="shared" ref="I35" si="21">SUM(I36:I37)</f>
        <v>228523.51999999999</v>
      </c>
      <c r="J35" s="8">
        <f t="shared" si="2"/>
        <v>201.02803159536316</v>
      </c>
      <c r="K35" s="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</row>
    <row r="36" spans="1:58" ht="38.25">
      <c r="A36" s="16"/>
      <c r="B36" s="16"/>
      <c r="C36" s="16"/>
      <c r="D36" s="16">
        <v>6711</v>
      </c>
      <c r="E36" s="10" t="s">
        <v>36</v>
      </c>
      <c r="F36" s="11">
        <v>113677.44</v>
      </c>
      <c r="G36" s="11"/>
      <c r="H36" s="11"/>
      <c r="I36" s="11">
        <v>166145.26999999999</v>
      </c>
      <c r="J36" s="11">
        <f t="shared" si="2"/>
        <v>146.15500665743352</v>
      </c>
      <c r="K36" s="1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</row>
    <row r="37" spans="1:58" ht="51">
      <c r="A37" s="16"/>
      <c r="B37" s="16"/>
      <c r="C37" s="16"/>
      <c r="D37" s="16">
        <v>6712</v>
      </c>
      <c r="E37" s="10" t="s">
        <v>37</v>
      </c>
      <c r="F37" s="11">
        <v>0</v>
      </c>
      <c r="G37" s="11"/>
      <c r="H37" s="11"/>
      <c r="I37" s="11">
        <v>62378.25</v>
      </c>
      <c r="J37" s="11">
        <v>0</v>
      </c>
      <c r="K37" s="1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</row>
    <row r="38" spans="1:58">
      <c r="A38" s="18"/>
      <c r="B38" s="18">
        <v>68</v>
      </c>
      <c r="C38" s="18"/>
      <c r="D38" s="18"/>
      <c r="E38" s="19" t="s">
        <v>40</v>
      </c>
      <c r="F38" s="6">
        <f t="shared" ref="F38:G39" si="22">F39</f>
        <v>2041</v>
      </c>
      <c r="G38" s="6">
        <f t="shared" si="22"/>
        <v>0</v>
      </c>
      <c r="H38" s="6">
        <v>1000</v>
      </c>
      <c r="I38" s="6">
        <f t="shared" ref="I38" si="23">I39</f>
        <v>0</v>
      </c>
      <c r="J38" s="6">
        <f t="shared" si="2"/>
        <v>0</v>
      </c>
      <c r="K38" s="6">
        <v>0</v>
      </c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</row>
    <row r="39" spans="1:58">
      <c r="A39" s="14"/>
      <c r="B39" s="14"/>
      <c r="C39" s="14">
        <v>683</v>
      </c>
      <c r="D39" s="14"/>
      <c r="E39" s="15" t="s">
        <v>40</v>
      </c>
      <c r="F39" s="8">
        <f t="shared" si="22"/>
        <v>2041</v>
      </c>
      <c r="G39" s="8"/>
      <c r="H39" s="8"/>
      <c r="I39" s="8">
        <f>I40</f>
        <v>0</v>
      </c>
      <c r="J39" s="8">
        <f t="shared" si="2"/>
        <v>0</v>
      </c>
      <c r="K39" s="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</row>
    <row r="40" spans="1:58">
      <c r="A40" s="16"/>
      <c r="B40" s="16"/>
      <c r="C40" s="16"/>
      <c r="D40" s="16">
        <v>6831</v>
      </c>
      <c r="E40" s="17" t="s">
        <v>40</v>
      </c>
      <c r="F40" s="11">
        <v>2041</v>
      </c>
      <c r="G40" s="11"/>
      <c r="H40" s="11"/>
      <c r="I40" s="11">
        <v>0</v>
      </c>
      <c r="J40" s="11">
        <f t="shared" si="2"/>
        <v>0</v>
      </c>
      <c r="K40" s="1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</row>
    <row r="41" spans="1:58" ht="15.75" customHeight="1">
      <c r="A41" s="3">
        <v>9</v>
      </c>
      <c r="B41" s="3"/>
      <c r="C41" s="3"/>
      <c r="D41" s="3"/>
      <c r="E41" s="3" t="s">
        <v>253</v>
      </c>
      <c r="F41" s="4">
        <f>F42</f>
        <v>108311.57</v>
      </c>
      <c r="G41" s="4" t="str">
        <f t="shared" ref="G41:I43" si="24">G42</f>
        <v>53,089,12</v>
      </c>
      <c r="H41" s="4">
        <f t="shared" si="24"/>
        <v>55000</v>
      </c>
      <c r="I41" s="4">
        <f t="shared" si="24"/>
        <v>79481.13</v>
      </c>
      <c r="J41" s="4">
        <f t="shared" si="2"/>
        <v>73.381938790103405</v>
      </c>
      <c r="K41" s="4">
        <f t="shared" si="3"/>
        <v>144.51114545454547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</row>
    <row r="42" spans="1:58">
      <c r="A42" s="18"/>
      <c r="B42" s="18">
        <v>92</v>
      </c>
      <c r="C42" s="18"/>
      <c r="D42" s="18"/>
      <c r="E42" s="19" t="s">
        <v>254</v>
      </c>
      <c r="F42" s="6">
        <f>F43</f>
        <v>108311.57</v>
      </c>
      <c r="G42" s="6" t="str">
        <f t="shared" si="24"/>
        <v>53,089,12</v>
      </c>
      <c r="H42" s="6">
        <f t="shared" si="24"/>
        <v>55000</v>
      </c>
      <c r="I42" s="6">
        <f t="shared" si="24"/>
        <v>79481.13</v>
      </c>
      <c r="J42" s="6">
        <f t="shared" si="2"/>
        <v>73.381938790103405</v>
      </c>
      <c r="K42" s="6">
        <f t="shared" si="3"/>
        <v>144.51114545454547</v>
      </c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</row>
    <row r="43" spans="1:58">
      <c r="A43" s="14"/>
      <c r="B43" s="14"/>
      <c r="C43" s="14">
        <v>922</v>
      </c>
      <c r="D43" s="14"/>
      <c r="E43" s="15" t="s">
        <v>255</v>
      </c>
      <c r="F43" s="8">
        <f>F44</f>
        <v>108311.57</v>
      </c>
      <c r="G43" s="8" t="str">
        <f t="shared" si="24"/>
        <v>53,089,12</v>
      </c>
      <c r="H43" s="8">
        <f t="shared" si="24"/>
        <v>55000</v>
      </c>
      <c r="I43" s="8">
        <f t="shared" si="24"/>
        <v>79481.13</v>
      </c>
      <c r="J43" s="8">
        <f t="shared" si="2"/>
        <v>73.381938790103405</v>
      </c>
      <c r="K43" s="8">
        <f t="shared" si="3"/>
        <v>144.51114545454547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</row>
    <row r="44" spans="1:58">
      <c r="A44" s="16"/>
      <c r="B44" s="16"/>
      <c r="C44" s="16"/>
      <c r="D44" s="16">
        <v>9221</v>
      </c>
      <c r="E44" s="17" t="s">
        <v>258</v>
      </c>
      <c r="F44" s="11">
        <v>108311.57</v>
      </c>
      <c r="G44" s="11" t="s">
        <v>256</v>
      </c>
      <c r="H44" s="11">
        <v>55000</v>
      </c>
      <c r="I44" s="11">
        <v>79481.13</v>
      </c>
      <c r="J44" s="11">
        <f t="shared" si="2"/>
        <v>73.381938790103405</v>
      </c>
      <c r="K44" s="11">
        <f t="shared" si="3"/>
        <v>144.51114545454547</v>
      </c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</row>
    <row r="45" spans="1:58">
      <c r="A45" s="202"/>
      <c r="B45" s="21"/>
      <c r="C45" s="21"/>
      <c r="D45" s="21"/>
      <c r="E45" s="22"/>
      <c r="F45" s="11"/>
      <c r="G45" s="11"/>
      <c r="H45" s="11"/>
      <c r="I45" s="11"/>
      <c r="J45" s="11"/>
      <c r="K45" s="1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</row>
    <row r="46" spans="1:58" s="24" customFormat="1">
      <c r="A46" s="272" t="s">
        <v>257</v>
      </c>
      <c r="B46" s="272"/>
      <c r="C46" s="272"/>
      <c r="D46" s="272"/>
      <c r="E46" s="272"/>
      <c r="F46" s="23">
        <f>F9+F41</f>
        <v>1292831.02</v>
      </c>
      <c r="G46" s="23">
        <v>2196365.0890000002</v>
      </c>
      <c r="H46" s="23">
        <f t="shared" ref="H46:I46" si="25">H9+H41</f>
        <v>2457755.5099999998</v>
      </c>
      <c r="I46" s="23">
        <f t="shared" si="25"/>
        <v>1664934.6700000004</v>
      </c>
      <c r="J46" s="23">
        <f t="shared" si="2"/>
        <v>128.7820793470751</v>
      </c>
      <c r="K46" s="23">
        <f t="shared" si="3"/>
        <v>67.742078625225034</v>
      </c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</row>
    <row r="47" spans="1:58"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</row>
    <row r="48" spans="1:58"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</row>
    <row r="49" spans="1:58"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</row>
    <row r="50" spans="1:58" ht="15.75" customHeight="1">
      <c r="A50" s="270" t="s">
        <v>209</v>
      </c>
      <c r="B50" s="270"/>
      <c r="C50" s="270"/>
      <c r="D50" s="270"/>
      <c r="E50" s="270"/>
      <c r="F50" s="270"/>
      <c r="G50" s="270"/>
      <c r="H50" s="270"/>
      <c r="I50" s="270"/>
      <c r="J50" s="270"/>
      <c r="K50" s="270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</row>
    <row r="51" spans="1:58" ht="18">
      <c r="A51" s="1"/>
      <c r="B51" s="1"/>
      <c r="C51" s="1"/>
      <c r="D51" s="1"/>
      <c r="E51" s="1"/>
      <c r="F51" s="1"/>
      <c r="G51" s="1"/>
      <c r="H51" s="1"/>
      <c r="I51" s="2"/>
      <c r="J51" s="100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</row>
    <row r="52" spans="1:58" s="106" customFormat="1" ht="25.5" customHeight="1">
      <c r="A52" s="273" t="s">
        <v>212</v>
      </c>
      <c r="B52" s="274"/>
      <c r="C52" s="274"/>
      <c r="D52" s="274"/>
      <c r="E52" s="275"/>
      <c r="F52" s="181" t="s">
        <v>265</v>
      </c>
      <c r="G52" s="181" t="s">
        <v>237</v>
      </c>
      <c r="H52" s="181" t="s">
        <v>266</v>
      </c>
      <c r="I52" s="181" t="s">
        <v>267</v>
      </c>
      <c r="J52" s="181" t="s">
        <v>238</v>
      </c>
      <c r="K52" s="181" t="s">
        <v>238</v>
      </c>
    </row>
    <row r="53" spans="1:58" s="106" customFormat="1" ht="11.25" customHeight="1">
      <c r="A53" s="246">
        <v>1</v>
      </c>
      <c r="B53" s="247"/>
      <c r="C53" s="247"/>
      <c r="D53" s="247"/>
      <c r="E53" s="248"/>
      <c r="F53" s="114">
        <v>2</v>
      </c>
      <c r="G53" s="114">
        <v>3</v>
      </c>
      <c r="H53" s="114">
        <v>3</v>
      </c>
      <c r="I53" s="114">
        <v>4</v>
      </c>
      <c r="J53" s="220" t="s">
        <v>261</v>
      </c>
      <c r="K53" s="220" t="s">
        <v>262</v>
      </c>
    </row>
    <row r="54" spans="1:58" ht="15.75" customHeight="1">
      <c r="A54" s="3">
        <v>3</v>
      </c>
      <c r="B54" s="3"/>
      <c r="C54" s="3"/>
      <c r="D54" s="3"/>
      <c r="E54" s="3" t="s">
        <v>42</v>
      </c>
      <c r="F54" s="4">
        <f>F55+F64+F97+F104+F108+F101</f>
        <v>1211009.96</v>
      </c>
      <c r="G54" s="4">
        <f>G55+G64+G97+G104+G108</f>
        <v>2189330.7599999998</v>
      </c>
      <c r="H54" s="4">
        <f>H55+H64+H97+H104+H108+H101</f>
        <v>2444356.63</v>
      </c>
      <c r="I54" s="4">
        <f>I55+I64+I97+I101+I104+I108</f>
        <v>1516655.73</v>
      </c>
      <c r="J54" s="4">
        <f>I54/F54*100</f>
        <v>125.23891463287387</v>
      </c>
      <c r="K54" s="4">
        <f>I54/H54*100</f>
        <v>62.047236126914918</v>
      </c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</row>
    <row r="55" spans="1:58" ht="15.75" customHeight="1">
      <c r="A55" s="5"/>
      <c r="B55" s="5">
        <v>31</v>
      </c>
      <c r="C55" s="5"/>
      <c r="D55" s="5"/>
      <c r="E55" s="5" t="s">
        <v>43</v>
      </c>
      <c r="F55" s="6">
        <f>F56+F59+F61</f>
        <v>1010255.3400000001</v>
      </c>
      <c r="G55" s="6">
        <v>1817738.06</v>
      </c>
      <c r="H55" s="6">
        <v>2089313.12</v>
      </c>
      <c r="I55" s="6">
        <f>I56+I59+I61</f>
        <v>1319651.3900000001</v>
      </c>
      <c r="J55" s="6">
        <f t="shared" ref="J55:J118" si="26">I55/F55*100</f>
        <v>130.62552977943182</v>
      </c>
      <c r="K55" s="6">
        <f t="shared" ref="K55:K112" si="27">I55/H55*100</f>
        <v>63.161973060313727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</row>
    <row r="56" spans="1:58" ht="15.75" customHeight="1">
      <c r="A56" s="7"/>
      <c r="B56" s="7"/>
      <c r="C56" s="7">
        <v>311</v>
      </c>
      <c r="D56" s="7"/>
      <c r="E56" s="221" t="s">
        <v>44</v>
      </c>
      <c r="F56" s="8">
        <f>SUM(F57:F58)</f>
        <v>841781.04</v>
      </c>
      <c r="G56" s="8"/>
      <c r="H56" s="8"/>
      <c r="I56" s="8">
        <f>SUM(I57:I58)</f>
        <v>1098799.57</v>
      </c>
      <c r="J56" s="8">
        <f t="shared" si="26"/>
        <v>130.53270598729569</v>
      </c>
      <c r="K56" s="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</row>
    <row r="57" spans="1:58" ht="15.75" customHeight="1">
      <c r="A57" s="9"/>
      <c r="B57" s="10"/>
      <c r="C57" s="10"/>
      <c r="D57" s="10">
        <v>3111</v>
      </c>
      <c r="E57" s="25" t="s">
        <v>45</v>
      </c>
      <c r="F57" s="11">
        <v>778774.16</v>
      </c>
      <c r="G57" s="222"/>
      <c r="H57" s="222"/>
      <c r="I57" s="222">
        <v>1028698.03</v>
      </c>
      <c r="J57" s="222">
        <f t="shared" si="26"/>
        <v>132.09195718563646</v>
      </c>
      <c r="K57" s="222"/>
      <c r="L57" s="81"/>
      <c r="M57" s="89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</row>
    <row r="58" spans="1:58" ht="15.75" customHeight="1">
      <c r="A58" s="9"/>
      <c r="B58" s="10"/>
      <c r="C58" s="10"/>
      <c r="D58" s="10">
        <v>3113</v>
      </c>
      <c r="E58" s="25" t="s">
        <v>49</v>
      </c>
      <c r="F58" s="11">
        <v>63006.879999999997</v>
      </c>
      <c r="G58" s="11"/>
      <c r="H58" s="11"/>
      <c r="I58" s="11">
        <v>70101.539999999994</v>
      </c>
      <c r="J58" s="11">
        <f t="shared" si="26"/>
        <v>111.26013540108634</v>
      </c>
      <c r="K58" s="11"/>
      <c r="L58" s="81"/>
      <c r="M58" s="89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</row>
    <row r="59" spans="1:58">
      <c r="A59" s="7"/>
      <c r="B59" s="7"/>
      <c r="C59" s="7">
        <v>312</v>
      </c>
      <c r="D59" s="7"/>
      <c r="E59" s="221" t="s">
        <v>46</v>
      </c>
      <c r="F59" s="8">
        <f>F60</f>
        <v>33036.769999999997</v>
      </c>
      <c r="G59" s="8"/>
      <c r="H59" s="8"/>
      <c r="I59" s="8">
        <f>I60</f>
        <v>47610.48</v>
      </c>
      <c r="J59" s="8">
        <f t="shared" si="26"/>
        <v>144.11360432633097</v>
      </c>
      <c r="K59" s="8"/>
      <c r="L59" s="93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</row>
    <row r="60" spans="1:58" ht="15.75" customHeight="1">
      <c r="A60" s="9"/>
      <c r="B60" s="10"/>
      <c r="C60" s="10"/>
      <c r="D60" s="10">
        <v>3121</v>
      </c>
      <c r="E60" s="25" t="s">
        <v>46</v>
      </c>
      <c r="F60" s="11">
        <v>33036.769999999997</v>
      </c>
      <c r="G60" s="222"/>
      <c r="H60" s="222"/>
      <c r="I60" s="222">
        <v>47610.48</v>
      </c>
      <c r="J60" s="222">
        <f t="shared" si="26"/>
        <v>144.11360432633097</v>
      </c>
      <c r="K60" s="222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</row>
    <row r="61" spans="1:58" ht="15.75" customHeight="1">
      <c r="A61" s="7"/>
      <c r="B61" s="7"/>
      <c r="C61" s="7">
        <v>313</v>
      </c>
      <c r="D61" s="7"/>
      <c r="E61" s="221" t="s">
        <v>47</v>
      </c>
      <c r="F61" s="8">
        <f>SUM(F62:F63)</f>
        <v>135437.53</v>
      </c>
      <c r="G61" s="8"/>
      <c r="H61" s="8"/>
      <c r="I61" s="8">
        <f>SUM(I62:I63)</f>
        <v>173241.34</v>
      </c>
      <c r="J61" s="8">
        <f t="shared" si="26"/>
        <v>127.91235929952356</v>
      </c>
      <c r="K61" s="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</row>
    <row r="62" spans="1:58" ht="26.25">
      <c r="A62" s="9"/>
      <c r="B62" s="10"/>
      <c r="C62" s="10"/>
      <c r="D62" s="10">
        <v>3132</v>
      </c>
      <c r="E62" s="25" t="s">
        <v>48</v>
      </c>
      <c r="F62" s="11">
        <v>135184.74</v>
      </c>
      <c r="G62" s="222"/>
      <c r="H62" s="222"/>
      <c r="I62" s="222">
        <v>173045.09</v>
      </c>
      <c r="J62" s="222">
        <f t="shared" si="26"/>
        <v>128.0063785305945</v>
      </c>
      <c r="K62" s="222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</row>
    <row r="63" spans="1:58" ht="39">
      <c r="A63" s="9"/>
      <c r="B63" s="10"/>
      <c r="C63" s="10"/>
      <c r="D63" s="10">
        <v>3133</v>
      </c>
      <c r="E63" s="25" t="s">
        <v>268</v>
      </c>
      <c r="F63" s="11">
        <v>252.79</v>
      </c>
      <c r="G63" s="222"/>
      <c r="H63" s="222"/>
      <c r="I63" s="222">
        <v>196.25</v>
      </c>
      <c r="J63" s="222">
        <f t="shared" si="26"/>
        <v>77.63360892440366</v>
      </c>
      <c r="K63" s="222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</row>
    <row r="64" spans="1:58" ht="15.75" customHeight="1">
      <c r="A64" s="5"/>
      <c r="B64" s="5">
        <v>32</v>
      </c>
      <c r="C64" s="5"/>
      <c r="D64" s="5"/>
      <c r="E64" s="30" t="s">
        <v>52</v>
      </c>
      <c r="F64" s="6">
        <f>F65+F70+F77+F89+F87</f>
        <v>188285.99000000002</v>
      </c>
      <c r="G64" s="6">
        <v>348498.92</v>
      </c>
      <c r="H64" s="6">
        <v>342093.51</v>
      </c>
      <c r="I64" s="6">
        <f>I65+I70+I77+I87+I89</f>
        <v>185169.99</v>
      </c>
      <c r="J64" s="6">
        <f t="shared" si="26"/>
        <v>98.345070708659719</v>
      </c>
      <c r="K64" s="6">
        <f t="shared" si="27"/>
        <v>54.128472066014929</v>
      </c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</row>
    <row r="65" spans="1:58" ht="26.25">
      <c r="A65" s="7"/>
      <c r="B65" s="7"/>
      <c r="C65" s="7">
        <v>321</v>
      </c>
      <c r="D65" s="7"/>
      <c r="E65" s="221" t="s">
        <v>53</v>
      </c>
      <c r="F65" s="8">
        <f>SUM(F66:F69)</f>
        <v>67561.650000000009</v>
      </c>
      <c r="G65" s="8"/>
      <c r="H65" s="8"/>
      <c r="I65" s="8">
        <f>SUM(I66:I69)</f>
        <v>60658.049999999996</v>
      </c>
      <c r="J65" s="8">
        <f t="shared" si="26"/>
        <v>89.781777088037344</v>
      </c>
      <c r="K65" s="8"/>
      <c r="L65" s="93"/>
      <c r="M65" s="93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</row>
    <row r="66" spans="1:58" ht="15.75" customHeight="1">
      <c r="A66" s="9"/>
      <c r="B66" s="10"/>
      <c r="C66" s="10"/>
      <c r="D66" s="223">
        <v>3211</v>
      </c>
      <c r="E66" s="25" t="s">
        <v>54</v>
      </c>
      <c r="F66" s="11">
        <v>11777.27</v>
      </c>
      <c r="G66" s="222"/>
      <c r="H66" s="222"/>
      <c r="I66" s="222">
        <v>11443.13</v>
      </c>
      <c r="J66" s="222">
        <f t="shared" si="26"/>
        <v>97.162839945080634</v>
      </c>
      <c r="K66" s="222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</row>
    <row r="67" spans="1:58" ht="26.25">
      <c r="A67" s="9"/>
      <c r="B67" s="10"/>
      <c r="C67" s="10"/>
      <c r="D67" s="223">
        <v>3212</v>
      </c>
      <c r="E67" s="25" t="s">
        <v>55</v>
      </c>
      <c r="F67" s="11">
        <v>27327.41</v>
      </c>
      <c r="G67" s="222"/>
      <c r="H67" s="222"/>
      <c r="I67" s="222">
        <v>28042.92</v>
      </c>
      <c r="J67" s="222">
        <f t="shared" si="26"/>
        <v>102.61828691412759</v>
      </c>
      <c r="K67" s="222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</row>
    <row r="68" spans="1:58" ht="26.25">
      <c r="A68" s="9"/>
      <c r="B68" s="10"/>
      <c r="C68" s="10"/>
      <c r="D68" s="223">
        <v>3213</v>
      </c>
      <c r="E68" s="25" t="s">
        <v>56</v>
      </c>
      <c r="F68" s="11">
        <v>27996.73</v>
      </c>
      <c r="G68" s="222"/>
      <c r="H68" s="222"/>
      <c r="I68" s="222">
        <v>20675</v>
      </c>
      <c r="J68" s="222">
        <f t="shared" si="26"/>
        <v>73.847910095214701</v>
      </c>
      <c r="K68" s="222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</row>
    <row r="69" spans="1:58" ht="26.25">
      <c r="A69" s="9"/>
      <c r="B69" s="10"/>
      <c r="C69" s="10"/>
      <c r="D69" s="223">
        <v>3214</v>
      </c>
      <c r="E69" s="25" t="s">
        <v>57</v>
      </c>
      <c r="F69" s="11">
        <v>460.24</v>
      </c>
      <c r="G69" s="222"/>
      <c r="H69" s="222"/>
      <c r="I69" s="222">
        <v>497</v>
      </c>
      <c r="J69" s="222">
        <f t="shared" si="26"/>
        <v>107.98713714583694</v>
      </c>
      <c r="K69" s="222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</row>
    <row r="70" spans="1:58" ht="26.25">
      <c r="A70" s="7"/>
      <c r="B70" s="7"/>
      <c r="C70" s="7">
        <v>322</v>
      </c>
      <c r="D70" s="7"/>
      <c r="E70" s="224" t="s">
        <v>58</v>
      </c>
      <c r="F70" s="8">
        <f>SUM(F71:F76)</f>
        <v>43088.840000000004</v>
      </c>
      <c r="G70" s="8"/>
      <c r="H70" s="8"/>
      <c r="I70" s="8">
        <f>SUM(I71:I76)</f>
        <v>71144.52</v>
      </c>
      <c r="J70" s="8">
        <f t="shared" si="26"/>
        <v>165.11124458212382</v>
      </c>
      <c r="K70" s="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</row>
    <row r="71" spans="1:58" ht="26.25">
      <c r="A71" s="9"/>
      <c r="B71" s="10"/>
      <c r="C71" s="10"/>
      <c r="D71" s="223">
        <v>3221</v>
      </c>
      <c r="E71" s="225" t="s">
        <v>59</v>
      </c>
      <c r="F71" s="11">
        <v>13441.94</v>
      </c>
      <c r="G71" s="222"/>
      <c r="H71" s="222"/>
      <c r="I71" s="222">
        <v>16417.060000000001</v>
      </c>
      <c r="J71" s="222">
        <f t="shared" si="26"/>
        <v>122.13311471409634</v>
      </c>
      <c r="K71" s="222"/>
      <c r="L71" s="89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</row>
    <row r="72" spans="1:58" ht="15.75" customHeight="1">
      <c r="A72" s="9"/>
      <c r="B72" s="10"/>
      <c r="C72" s="10"/>
      <c r="D72" s="223">
        <v>3222</v>
      </c>
      <c r="E72" s="226" t="s">
        <v>60</v>
      </c>
      <c r="F72" s="11">
        <v>1458.62</v>
      </c>
      <c r="G72" s="222"/>
      <c r="H72" s="222"/>
      <c r="I72" s="222">
        <v>1196.3800000000001</v>
      </c>
      <c r="J72" s="222">
        <f t="shared" si="26"/>
        <v>82.021362657854695</v>
      </c>
      <c r="K72" s="222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</row>
    <row r="73" spans="1:58" ht="15.75" customHeight="1">
      <c r="A73" s="9"/>
      <c r="B73" s="10"/>
      <c r="C73" s="10"/>
      <c r="D73" s="223">
        <v>3223</v>
      </c>
      <c r="E73" s="226" t="s">
        <v>61</v>
      </c>
      <c r="F73" s="11">
        <v>21341.200000000001</v>
      </c>
      <c r="G73" s="222"/>
      <c r="H73" s="222"/>
      <c r="I73" s="222">
        <v>47211.75</v>
      </c>
      <c r="J73" s="222">
        <f t="shared" si="26"/>
        <v>221.22350195865272</v>
      </c>
      <c r="K73" s="222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</row>
    <row r="74" spans="1:58" ht="26.25">
      <c r="A74" s="9"/>
      <c r="B74" s="10"/>
      <c r="C74" s="10"/>
      <c r="D74" s="223">
        <v>3224</v>
      </c>
      <c r="E74" s="226" t="s">
        <v>62</v>
      </c>
      <c r="F74" s="11">
        <v>3525.22</v>
      </c>
      <c r="G74" s="222"/>
      <c r="H74" s="222"/>
      <c r="I74" s="222">
        <v>1962.61</v>
      </c>
      <c r="J74" s="222">
        <f t="shared" si="26"/>
        <v>55.673404780410877</v>
      </c>
      <c r="K74" s="222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</row>
    <row r="75" spans="1:58" ht="15.75" customHeight="1">
      <c r="A75" s="9"/>
      <c r="B75" s="10"/>
      <c r="C75" s="10"/>
      <c r="D75" s="223">
        <v>3225</v>
      </c>
      <c r="E75" s="226" t="s">
        <v>63</v>
      </c>
      <c r="F75" s="11">
        <v>2750.64</v>
      </c>
      <c r="G75" s="222"/>
      <c r="H75" s="222"/>
      <c r="I75" s="222">
        <v>4046.97</v>
      </c>
      <c r="J75" s="222">
        <f t="shared" si="26"/>
        <v>147.12830468545502</v>
      </c>
      <c r="K75" s="222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</row>
    <row r="76" spans="1:58" ht="26.25">
      <c r="A76" s="9"/>
      <c r="B76" s="10"/>
      <c r="C76" s="10"/>
      <c r="D76" s="223">
        <v>3227</v>
      </c>
      <c r="E76" s="226" t="s">
        <v>64</v>
      </c>
      <c r="F76" s="11">
        <v>571.22</v>
      </c>
      <c r="G76" s="222"/>
      <c r="H76" s="222"/>
      <c r="I76" s="222">
        <v>309.75</v>
      </c>
      <c r="J76" s="222">
        <f t="shared" si="26"/>
        <v>54.226042505514513</v>
      </c>
      <c r="K76" s="222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</row>
    <row r="77" spans="1:58" ht="15.75" customHeight="1">
      <c r="A77" s="7"/>
      <c r="B77" s="7"/>
      <c r="C77" s="7">
        <v>323</v>
      </c>
      <c r="D77" s="227"/>
      <c r="E77" s="228" t="s">
        <v>65</v>
      </c>
      <c r="F77" s="8">
        <f>SUM(F78:F86)</f>
        <v>47648.85</v>
      </c>
      <c r="G77" s="8"/>
      <c r="H77" s="8"/>
      <c r="I77" s="8">
        <f>SUM(I78:I86)</f>
        <v>29868.21</v>
      </c>
      <c r="J77" s="8">
        <f t="shared" si="26"/>
        <v>62.684010212208683</v>
      </c>
      <c r="K77" s="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</row>
    <row r="78" spans="1:58" ht="26.25">
      <c r="A78" s="9"/>
      <c r="B78" s="10"/>
      <c r="C78" s="10"/>
      <c r="D78" s="229">
        <v>3231</v>
      </c>
      <c r="E78" s="226" t="s">
        <v>66</v>
      </c>
      <c r="F78" s="11">
        <v>3653.83</v>
      </c>
      <c r="G78" s="222"/>
      <c r="H78" s="222"/>
      <c r="I78" s="222">
        <v>4302.53</v>
      </c>
      <c r="J78" s="222">
        <f t="shared" si="26"/>
        <v>117.75397322809215</v>
      </c>
      <c r="K78" s="222"/>
      <c r="L78" s="89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</row>
    <row r="79" spans="1:58" ht="26.25">
      <c r="A79" s="9"/>
      <c r="B79" s="10"/>
      <c r="C79" s="10"/>
      <c r="D79" s="229">
        <v>3232</v>
      </c>
      <c r="E79" s="226" t="s">
        <v>67</v>
      </c>
      <c r="F79" s="11">
        <v>7909.13</v>
      </c>
      <c r="G79" s="222"/>
      <c r="H79" s="222"/>
      <c r="I79" s="222">
        <v>3800.51</v>
      </c>
      <c r="J79" s="222">
        <f t="shared" si="26"/>
        <v>48.052187788037372</v>
      </c>
      <c r="K79" s="222"/>
      <c r="L79" s="89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</row>
    <row r="80" spans="1:58" ht="25.5">
      <c r="A80" s="9"/>
      <c r="B80" s="10"/>
      <c r="C80" s="10"/>
      <c r="D80" s="229">
        <v>3233</v>
      </c>
      <c r="E80" s="244" t="s">
        <v>68</v>
      </c>
      <c r="F80" s="11">
        <v>178.75</v>
      </c>
      <c r="G80" s="222"/>
      <c r="H80" s="222"/>
      <c r="I80" s="222">
        <v>193.76</v>
      </c>
      <c r="J80" s="222">
        <f t="shared" si="26"/>
        <v>108.39720279720279</v>
      </c>
      <c r="K80" s="222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</row>
    <row r="81" spans="1:58" ht="15.75" customHeight="1">
      <c r="A81" s="9"/>
      <c r="B81" s="10"/>
      <c r="C81" s="10"/>
      <c r="D81" s="229">
        <v>3234</v>
      </c>
      <c r="E81" s="226" t="s">
        <v>69</v>
      </c>
      <c r="F81" s="11">
        <v>5682.47</v>
      </c>
      <c r="G81" s="222"/>
      <c r="H81" s="222"/>
      <c r="I81" s="222">
        <v>5977.99</v>
      </c>
      <c r="J81" s="222">
        <f t="shared" si="26"/>
        <v>105.20055539228539</v>
      </c>
      <c r="K81" s="222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</row>
    <row r="82" spans="1:58" ht="15.75" customHeight="1">
      <c r="A82" s="9"/>
      <c r="B82" s="10"/>
      <c r="C82" s="10"/>
      <c r="D82" s="229">
        <v>3235</v>
      </c>
      <c r="E82" s="226" t="s">
        <v>70</v>
      </c>
      <c r="F82" s="11">
        <v>0</v>
      </c>
      <c r="G82" s="222"/>
      <c r="H82" s="222"/>
      <c r="I82" s="222">
        <f t="shared" ref="I82" si="28">H82</f>
        <v>0</v>
      </c>
      <c r="J82" s="222">
        <v>0</v>
      </c>
      <c r="K82" s="222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</row>
    <row r="83" spans="1:58" ht="26.25">
      <c r="A83" s="9"/>
      <c r="B83" s="10"/>
      <c r="C83" s="10"/>
      <c r="D83" s="229">
        <v>3236</v>
      </c>
      <c r="E83" s="226" t="s">
        <v>71</v>
      </c>
      <c r="F83" s="11">
        <v>3185.4</v>
      </c>
      <c r="G83" s="222"/>
      <c r="H83" s="222"/>
      <c r="I83" s="222">
        <v>6052.26</v>
      </c>
      <c r="J83" s="222">
        <f t="shared" si="26"/>
        <v>190</v>
      </c>
      <c r="K83" s="222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</row>
    <row r="84" spans="1:58" ht="15.75" customHeight="1">
      <c r="A84" s="9"/>
      <c r="B84" s="10"/>
      <c r="C84" s="10"/>
      <c r="D84" s="229">
        <v>3237</v>
      </c>
      <c r="E84" s="226" t="s">
        <v>72</v>
      </c>
      <c r="F84" s="11">
        <v>23843.1</v>
      </c>
      <c r="G84" s="222"/>
      <c r="H84" s="222"/>
      <c r="I84" s="222">
        <v>3053.44</v>
      </c>
      <c r="J84" s="222">
        <f t="shared" si="26"/>
        <v>12.806388431034557</v>
      </c>
      <c r="K84" s="222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</row>
    <row r="85" spans="1:58" ht="15.75" customHeight="1">
      <c r="A85" s="9"/>
      <c r="B85" s="10"/>
      <c r="C85" s="10"/>
      <c r="D85" s="229">
        <v>3238</v>
      </c>
      <c r="E85" s="226" t="s">
        <v>73</v>
      </c>
      <c r="F85" s="11">
        <v>2040.96</v>
      </c>
      <c r="G85" s="222"/>
      <c r="H85" s="222"/>
      <c r="I85" s="222">
        <v>1913.16</v>
      </c>
      <c r="J85" s="222">
        <f t="shared" si="26"/>
        <v>93.738240827845715</v>
      </c>
      <c r="K85" s="222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</row>
    <row r="86" spans="1:58" ht="15.75" customHeight="1">
      <c r="A86" s="9"/>
      <c r="B86" s="10"/>
      <c r="C86" s="10"/>
      <c r="D86" s="229">
        <v>3239</v>
      </c>
      <c r="E86" s="226" t="s">
        <v>74</v>
      </c>
      <c r="F86" s="11">
        <v>1155.21</v>
      </c>
      <c r="G86" s="222"/>
      <c r="H86" s="222"/>
      <c r="I86" s="222">
        <v>4574.5600000000004</v>
      </c>
      <c r="J86" s="222">
        <f t="shared" si="26"/>
        <v>395.99380199271133</v>
      </c>
      <c r="K86" s="222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</row>
    <row r="87" spans="1:58" ht="26.25">
      <c r="A87" s="7"/>
      <c r="B87" s="7"/>
      <c r="C87" s="7">
        <v>324</v>
      </c>
      <c r="D87" s="227"/>
      <c r="E87" s="228" t="s">
        <v>182</v>
      </c>
      <c r="F87" s="8">
        <f>F88</f>
        <v>11320.06</v>
      </c>
      <c r="G87" s="8"/>
      <c r="H87" s="8"/>
      <c r="I87" s="8">
        <f t="shared" ref="I87" si="29">I88</f>
        <v>1400</v>
      </c>
      <c r="J87" s="8">
        <f t="shared" si="26"/>
        <v>12.367425614351868</v>
      </c>
      <c r="K87" s="8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</row>
    <row r="88" spans="1:58" ht="33" customHeight="1">
      <c r="A88" s="9"/>
      <c r="B88" s="10"/>
      <c r="C88" s="10"/>
      <c r="D88" s="230">
        <v>3241</v>
      </c>
      <c r="E88" s="31" t="s">
        <v>234</v>
      </c>
      <c r="F88" s="11">
        <v>11320.06</v>
      </c>
      <c r="G88" s="11"/>
      <c r="H88" s="11"/>
      <c r="I88" s="11">
        <v>1400</v>
      </c>
      <c r="J88" s="11">
        <f t="shared" si="26"/>
        <v>12.367425614351868</v>
      </c>
      <c r="K88" s="1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</row>
    <row r="89" spans="1:58" ht="26.25">
      <c r="A89" s="7"/>
      <c r="B89" s="7"/>
      <c r="C89" s="7">
        <v>329</v>
      </c>
      <c r="D89" s="7"/>
      <c r="E89" s="221" t="s">
        <v>75</v>
      </c>
      <c r="F89" s="8">
        <f>SUM(F90:F96)</f>
        <v>18666.59</v>
      </c>
      <c r="G89" s="8"/>
      <c r="H89" s="8"/>
      <c r="I89" s="8">
        <f>SUM(I90:I96)</f>
        <v>22099.21</v>
      </c>
      <c r="J89" s="8">
        <f t="shared" si="26"/>
        <v>118.38911124099258</v>
      </c>
      <c r="K89" s="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</row>
    <row r="90" spans="1:58" ht="39">
      <c r="A90" s="9"/>
      <c r="B90" s="10"/>
      <c r="C90" s="10"/>
      <c r="D90" s="223">
        <v>3291</v>
      </c>
      <c r="E90" s="25" t="s">
        <v>76</v>
      </c>
      <c r="F90" s="11">
        <v>937.92</v>
      </c>
      <c r="G90" s="222"/>
      <c r="H90" s="222"/>
      <c r="I90" s="222">
        <v>0</v>
      </c>
      <c r="J90" s="222">
        <f t="shared" si="26"/>
        <v>0</v>
      </c>
      <c r="K90" s="222"/>
      <c r="L90" s="89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</row>
    <row r="91" spans="1:58" ht="15.75" customHeight="1">
      <c r="A91" s="9"/>
      <c r="B91" s="10"/>
      <c r="C91" s="10"/>
      <c r="D91" s="223">
        <v>3292</v>
      </c>
      <c r="E91" s="25" t="s">
        <v>77</v>
      </c>
      <c r="F91" s="11">
        <v>2343.08</v>
      </c>
      <c r="G91" s="222"/>
      <c r="H91" s="222"/>
      <c r="I91" s="222">
        <v>2346.06</v>
      </c>
      <c r="J91" s="222">
        <f t="shared" si="26"/>
        <v>100.12718302405381</v>
      </c>
      <c r="K91" s="222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</row>
    <row r="92" spans="1:58" ht="15.75" customHeight="1">
      <c r="A92" s="9"/>
      <c r="B92" s="10"/>
      <c r="C92" s="10"/>
      <c r="D92" s="223">
        <v>3293</v>
      </c>
      <c r="E92" s="25" t="s">
        <v>78</v>
      </c>
      <c r="F92" s="11">
        <v>1250.8</v>
      </c>
      <c r="G92" s="222"/>
      <c r="H92" s="222"/>
      <c r="I92" s="222">
        <v>1257.1400000000001</v>
      </c>
      <c r="J92" s="222">
        <f t="shared" si="26"/>
        <v>100.50687559961627</v>
      </c>
      <c r="K92" s="222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</row>
    <row r="93" spans="1:58" ht="15.75" customHeight="1">
      <c r="A93" s="9"/>
      <c r="B93" s="10"/>
      <c r="C93" s="10"/>
      <c r="D93" s="223">
        <v>3294</v>
      </c>
      <c r="E93" s="25" t="s">
        <v>79</v>
      </c>
      <c r="F93" s="11">
        <v>185</v>
      </c>
      <c r="G93" s="222"/>
      <c r="H93" s="222"/>
      <c r="I93" s="222">
        <v>385</v>
      </c>
      <c r="J93" s="222">
        <f t="shared" si="26"/>
        <v>208.10810810810813</v>
      </c>
      <c r="K93" s="222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</row>
    <row r="94" spans="1:58">
      <c r="A94" s="9"/>
      <c r="B94" s="10"/>
      <c r="C94" s="10"/>
      <c r="D94" s="223">
        <v>3295</v>
      </c>
      <c r="E94" s="25" t="s">
        <v>80</v>
      </c>
      <c r="F94" s="11">
        <v>1783.22</v>
      </c>
      <c r="G94" s="222"/>
      <c r="H94" s="222"/>
      <c r="I94" s="222">
        <v>2417.15</v>
      </c>
      <c r="J94" s="222">
        <f t="shared" si="26"/>
        <v>135.54973587106471</v>
      </c>
      <c r="K94" s="222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</row>
    <row r="95" spans="1:58" ht="15.75" customHeight="1">
      <c r="A95" s="9"/>
      <c r="B95" s="10"/>
      <c r="C95" s="10"/>
      <c r="D95" s="223">
        <v>3296</v>
      </c>
      <c r="E95" s="25" t="s">
        <v>85</v>
      </c>
      <c r="F95" s="11">
        <v>2978.75</v>
      </c>
      <c r="G95" s="222"/>
      <c r="H95" s="222"/>
      <c r="I95" s="222">
        <v>2997.5</v>
      </c>
      <c r="J95" s="222">
        <f t="shared" si="26"/>
        <v>100.62945866554762</v>
      </c>
      <c r="K95" s="222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</row>
    <row r="96" spans="1:58" ht="26.25">
      <c r="A96" s="9"/>
      <c r="B96" s="10"/>
      <c r="C96" s="10"/>
      <c r="D96" s="223">
        <v>3299</v>
      </c>
      <c r="E96" s="25" t="s">
        <v>75</v>
      </c>
      <c r="F96" s="11">
        <v>9187.82</v>
      </c>
      <c r="G96" s="222"/>
      <c r="H96" s="222"/>
      <c r="I96" s="222">
        <v>12696.36</v>
      </c>
      <c r="J96" s="222">
        <f t="shared" si="26"/>
        <v>138.18686043043945</v>
      </c>
      <c r="K96" s="222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</row>
    <row r="97" spans="1:58">
      <c r="A97" s="18"/>
      <c r="B97" s="18">
        <v>34</v>
      </c>
      <c r="C97" s="18"/>
      <c r="D97" s="18"/>
      <c r="E97" s="19" t="s">
        <v>89</v>
      </c>
      <c r="F97" s="6">
        <f>F98</f>
        <v>7630</v>
      </c>
      <c r="G97" s="6">
        <v>18581.189999999999</v>
      </c>
      <c r="H97" s="6">
        <v>6750</v>
      </c>
      <c r="I97" s="6">
        <f>I98</f>
        <v>6848.6399999999994</v>
      </c>
      <c r="J97" s="6">
        <f t="shared" si="26"/>
        <v>89.759370904325024</v>
      </c>
      <c r="K97" s="6">
        <f t="shared" si="27"/>
        <v>101.46133333333331</v>
      </c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</row>
    <row r="98" spans="1:58">
      <c r="A98" s="14"/>
      <c r="B98" s="14"/>
      <c r="C98" s="14">
        <v>343</v>
      </c>
      <c r="D98" s="14"/>
      <c r="E98" s="231" t="s">
        <v>90</v>
      </c>
      <c r="F98" s="8">
        <f>SUM(F99:F100)</f>
        <v>7630</v>
      </c>
      <c r="G98" s="8"/>
      <c r="H98" s="8"/>
      <c r="I98" s="8">
        <f>SUM(I99:I100)</f>
        <v>6848.6399999999994</v>
      </c>
      <c r="J98" s="8">
        <f t="shared" si="26"/>
        <v>89.759370904325024</v>
      </c>
      <c r="K98" s="8"/>
      <c r="L98" s="88"/>
      <c r="M98" s="93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</row>
    <row r="99" spans="1:58" ht="25.5">
      <c r="A99" s="16"/>
      <c r="B99" s="16"/>
      <c r="C99" s="16"/>
      <c r="D99" s="16">
        <v>3431</v>
      </c>
      <c r="E99" s="34" t="s">
        <v>91</v>
      </c>
      <c r="F99" s="11">
        <v>843.31</v>
      </c>
      <c r="G99" s="222"/>
      <c r="H99" s="222"/>
      <c r="I99" s="222">
        <v>912.57</v>
      </c>
      <c r="J99" s="222">
        <f t="shared" si="26"/>
        <v>108.21287545505214</v>
      </c>
      <c r="K99" s="222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</row>
    <row r="100" spans="1:58">
      <c r="A100" s="16"/>
      <c r="B100" s="16"/>
      <c r="C100" s="16"/>
      <c r="D100" s="16">
        <v>3433</v>
      </c>
      <c r="E100" s="25" t="s">
        <v>92</v>
      </c>
      <c r="F100" s="11">
        <v>6786.69</v>
      </c>
      <c r="G100" s="222"/>
      <c r="H100" s="222"/>
      <c r="I100" s="222">
        <v>5936.07</v>
      </c>
      <c r="J100" s="222">
        <f t="shared" si="26"/>
        <v>87.466349575418946</v>
      </c>
      <c r="K100" s="222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</row>
    <row r="101" spans="1:58" ht="25.5">
      <c r="A101" s="18"/>
      <c r="B101" s="18">
        <v>36</v>
      </c>
      <c r="C101" s="18"/>
      <c r="D101" s="18"/>
      <c r="E101" s="19" t="s">
        <v>249</v>
      </c>
      <c r="F101" s="6">
        <f>F102</f>
        <v>135</v>
      </c>
      <c r="G101" s="6">
        <f t="shared" ref="G101:I102" si="30">G102</f>
        <v>0</v>
      </c>
      <c r="H101" s="6">
        <v>0</v>
      </c>
      <c r="I101" s="6">
        <f t="shared" si="30"/>
        <v>57.13</v>
      </c>
      <c r="J101" s="6">
        <f t="shared" si="26"/>
        <v>42.318518518518523</v>
      </c>
      <c r="K101" s="6">
        <v>0</v>
      </c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</row>
    <row r="102" spans="1:58" ht="38.25">
      <c r="A102" s="14"/>
      <c r="B102" s="14"/>
      <c r="C102" s="14">
        <v>369</v>
      </c>
      <c r="D102" s="14"/>
      <c r="E102" s="231" t="s">
        <v>232</v>
      </c>
      <c r="F102" s="8">
        <f>F103</f>
        <v>135</v>
      </c>
      <c r="G102" s="8"/>
      <c r="H102" s="8"/>
      <c r="I102" s="8">
        <f t="shared" si="30"/>
        <v>57.13</v>
      </c>
      <c r="J102" s="8">
        <f t="shared" si="26"/>
        <v>42.318518518518523</v>
      </c>
      <c r="K102" s="8"/>
      <c r="L102" s="88"/>
      <c r="M102" s="93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</row>
    <row r="103" spans="1:58" ht="39">
      <c r="A103" s="16"/>
      <c r="B103" s="16"/>
      <c r="C103" s="16"/>
      <c r="D103" s="16">
        <v>3691</v>
      </c>
      <c r="E103" s="25" t="s">
        <v>259</v>
      </c>
      <c r="F103" s="11">
        <v>135</v>
      </c>
      <c r="G103" s="11"/>
      <c r="H103" s="11"/>
      <c r="I103" s="11">
        <v>57.13</v>
      </c>
      <c r="J103" s="11">
        <f t="shared" si="26"/>
        <v>42.318518518518523</v>
      </c>
      <c r="K103" s="1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</row>
    <row r="104" spans="1:58" ht="38.25">
      <c r="A104" s="18"/>
      <c r="B104" s="18">
        <v>37</v>
      </c>
      <c r="C104" s="18"/>
      <c r="D104" s="18"/>
      <c r="E104" s="19" t="s">
        <v>93</v>
      </c>
      <c r="F104" s="6">
        <f>F105</f>
        <v>3051.91</v>
      </c>
      <c r="G104" s="6">
        <v>4512.59</v>
      </c>
      <c r="H104" s="6">
        <v>6200</v>
      </c>
      <c r="I104" s="6">
        <f>I105</f>
        <v>3301.8</v>
      </c>
      <c r="J104" s="6">
        <f t="shared" si="26"/>
        <v>108.1879871949042</v>
      </c>
      <c r="K104" s="6">
        <f t="shared" si="27"/>
        <v>53.254838709677422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</row>
    <row r="105" spans="1:58" ht="26.25">
      <c r="A105" s="14"/>
      <c r="B105" s="14"/>
      <c r="C105" s="14">
        <v>372</v>
      </c>
      <c r="D105" s="14"/>
      <c r="E105" s="224" t="s">
        <v>94</v>
      </c>
      <c r="F105" s="8">
        <f>SUM(F106:F107)</f>
        <v>3051.91</v>
      </c>
      <c r="G105" s="8"/>
      <c r="H105" s="8"/>
      <c r="I105" s="8">
        <f>SUM(I106:I107)</f>
        <v>3301.8</v>
      </c>
      <c r="J105" s="8">
        <f t="shared" si="26"/>
        <v>108.1879871949042</v>
      </c>
      <c r="K105" s="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</row>
    <row r="106" spans="1:58" ht="26.25">
      <c r="A106" s="16"/>
      <c r="B106" s="16"/>
      <c r="C106" s="16"/>
      <c r="D106" s="16">
        <v>3722</v>
      </c>
      <c r="E106" s="31" t="s">
        <v>95</v>
      </c>
      <c r="F106" s="11">
        <v>1008.56</v>
      </c>
      <c r="G106" s="222"/>
      <c r="H106" s="222"/>
      <c r="I106" s="222">
        <v>3301.8</v>
      </c>
      <c r="J106" s="222">
        <f t="shared" si="26"/>
        <v>327.37764733878009</v>
      </c>
      <c r="K106" s="222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</row>
    <row r="107" spans="1:58" ht="25.5">
      <c r="A107" s="16"/>
      <c r="B107" s="16"/>
      <c r="C107" s="16"/>
      <c r="D107" s="16">
        <v>3723</v>
      </c>
      <c r="E107" s="35" t="s">
        <v>269</v>
      </c>
      <c r="F107" s="11">
        <v>2043.35</v>
      </c>
      <c r="G107" s="222"/>
      <c r="H107" s="222"/>
      <c r="I107" s="222">
        <v>0</v>
      </c>
      <c r="J107" s="222">
        <f t="shared" si="26"/>
        <v>0</v>
      </c>
      <c r="K107" s="222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</row>
    <row r="108" spans="1:58">
      <c r="A108" s="18"/>
      <c r="B108" s="18">
        <v>38</v>
      </c>
      <c r="C108" s="18"/>
      <c r="D108" s="18"/>
      <c r="E108" s="19" t="s">
        <v>97</v>
      </c>
      <c r="F108" s="6">
        <f>F109</f>
        <v>1651.72</v>
      </c>
      <c r="G108" s="6">
        <v>0</v>
      </c>
      <c r="H108" s="6">
        <v>0</v>
      </c>
      <c r="I108" s="6">
        <f>I109</f>
        <v>1626.78</v>
      </c>
      <c r="J108" s="6">
        <f t="shared" si="26"/>
        <v>98.490058847746582</v>
      </c>
      <c r="K108" s="6">
        <v>0</v>
      </c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</row>
    <row r="109" spans="1:58">
      <c r="A109" s="14"/>
      <c r="B109" s="14"/>
      <c r="C109" s="14">
        <v>381</v>
      </c>
      <c r="D109" s="14"/>
      <c r="E109" s="15" t="s">
        <v>32</v>
      </c>
      <c r="F109" s="8">
        <f>F110</f>
        <v>1651.72</v>
      </c>
      <c r="G109" s="8"/>
      <c r="H109" s="8"/>
      <c r="I109" s="8">
        <f>I110</f>
        <v>1626.78</v>
      </c>
      <c r="J109" s="8">
        <f t="shared" si="26"/>
        <v>98.490058847746582</v>
      </c>
      <c r="K109" s="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</row>
    <row r="110" spans="1:58">
      <c r="A110" s="16"/>
      <c r="B110" s="232"/>
      <c r="C110" s="232"/>
      <c r="D110" s="16">
        <v>3812</v>
      </c>
      <c r="E110" s="17" t="s">
        <v>98</v>
      </c>
      <c r="F110" s="11">
        <v>1651.72</v>
      </c>
      <c r="G110" s="222"/>
      <c r="H110" s="222"/>
      <c r="I110" s="222">
        <v>1626.78</v>
      </c>
      <c r="J110" s="222">
        <f t="shared" si="26"/>
        <v>98.490058847746582</v>
      </c>
      <c r="K110" s="222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</row>
    <row r="111" spans="1:58" ht="25.5">
      <c r="A111" s="37">
        <v>4</v>
      </c>
      <c r="B111" s="38"/>
      <c r="C111" s="38"/>
      <c r="D111" s="38"/>
      <c r="E111" s="39" t="s">
        <v>99</v>
      </c>
      <c r="F111" s="4">
        <f>F112+F122+F119</f>
        <v>5707.47</v>
      </c>
      <c r="G111" s="4">
        <f>G112+G122+G119</f>
        <v>7034.31</v>
      </c>
      <c r="H111" s="4">
        <f>H112+H122+H119</f>
        <v>13398.88</v>
      </c>
      <c r="I111" s="4">
        <f>I112+I122</f>
        <v>75170.38</v>
      </c>
      <c r="J111" s="4">
        <f t="shared" si="26"/>
        <v>1317.0525644462434</v>
      </c>
      <c r="K111" s="4">
        <f t="shared" si="27"/>
        <v>561.01987628816744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</row>
    <row r="112" spans="1:58" ht="38.25">
      <c r="A112" s="18"/>
      <c r="B112" s="233">
        <v>42</v>
      </c>
      <c r="C112" s="233"/>
      <c r="D112" s="233"/>
      <c r="E112" s="234" t="s">
        <v>100</v>
      </c>
      <c r="F112" s="6">
        <f>F113</f>
        <v>5707.47</v>
      </c>
      <c r="G112" s="6">
        <v>7034.31</v>
      </c>
      <c r="H112" s="6">
        <v>13398.88</v>
      </c>
      <c r="I112" s="6">
        <f>I113+I119</f>
        <v>12792.13</v>
      </c>
      <c r="J112" s="6">
        <f t="shared" si="26"/>
        <v>224.12960558706393</v>
      </c>
      <c r="K112" s="6">
        <f t="shared" si="27"/>
        <v>95.47163643528414</v>
      </c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</row>
    <row r="113" spans="1:58">
      <c r="A113" s="14"/>
      <c r="B113" s="235"/>
      <c r="C113" s="235">
        <v>422</v>
      </c>
      <c r="D113" s="235"/>
      <c r="E113" s="236" t="s">
        <v>101</v>
      </c>
      <c r="F113" s="8">
        <f>SUM(F114:F118)</f>
        <v>5707.47</v>
      </c>
      <c r="G113" s="8"/>
      <c r="H113" s="8"/>
      <c r="I113" s="8">
        <f>SUM(I114:I118)</f>
        <v>11586.49</v>
      </c>
      <c r="J113" s="8">
        <f t="shared" si="26"/>
        <v>203.00571006067486</v>
      </c>
      <c r="K113" s="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</row>
    <row r="114" spans="1:58">
      <c r="A114" s="232"/>
      <c r="B114" s="237"/>
      <c r="C114" s="237"/>
      <c r="D114" s="238">
        <v>4221</v>
      </c>
      <c r="E114" s="239" t="s">
        <v>102</v>
      </c>
      <c r="F114" s="11">
        <v>1140</v>
      </c>
      <c r="G114" s="222"/>
      <c r="H114" s="222"/>
      <c r="I114" s="222">
        <v>3735.09</v>
      </c>
      <c r="J114" s="222">
        <f t="shared" si="26"/>
        <v>327.63947368421054</v>
      </c>
      <c r="K114" s="222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</row>
    <row r="115" spans="1:58">
      <c r="A115" s="10"/>
      <c r="B115" s="10"/>
      <c r="C115" s="10"/>
      <c r="D115" s="10">
        <v>4222</v>
      </c>
      <c r="E115" s="240" t="s">
        <v>103</v>
      </c>
      <c r="F115" s="11">
        <v>861.42</v>
      </c>
      <c r="G115" s="222"/>
      <c r="H115" s="222"/>
      <c r="I115" s="222">
        <v>0</v>
      </c>
      <c r="J115" s="222">
        <v>0</v>
      </c>
      <c r="K115" s="222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</row>
    <row r="116" spans="1:58" ht="25.5">
      <c r="A116" s="10"/>
      <c r="B116" s="10"/>
      <c r="C116" s="10"/>
      <c r="D116" s="10">
        <v>4223</v>
      </c>
      <c r="E116" s="240" t="s">
        <v>104</v>
      </c>
      <c r="F116" s="11">
        <v>1932</v>
      </c>
      <c r="G116" s="222"/>
      <c r="H116" s="222"/>
      <c r="I116" s="222">
        <v>3275</v>
      </c>
      <c r="J116" s="222">
        <f t="shared" si="26"/>
        <v>169.5134575569358</v>
      </c>
      <c r="K116" s="222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</row>
    <row r="117" spans="1:58">
      <c r="A117" s="10"/>
      <c r="B117" s="10"/>
      <c r="C117" s="10"/>
      <c r="D117" s="10">
        <v>4226</v>
      </c>
      <c r="E117" s="240" t="s">
        <v>105</v>
      </c>
      <c r="F117" s="11">
        <v>0</v>
      </c>
      <c r="G117" s="222"/>
      <c r="H117" s="222"/>
      <c r="I117" s="222">
        <f t="shared" ref="I117:I121" si="31">H117</f>
        <v>0</v>
      </c>
      <c r="J117" s="222">
        <v>0</v>
      </c>
      <c r="K117" s="222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</row>
    <row r="118" spans="1:58" ht="25.5">
      <c r="A118" s="10"/>
      <c r="B118" s="10"/>
      <c r="C118" s="10"/>
      <c r="D118" s="10">
        <v>4227</v>
      </c>
      <c r="E118" s="240" t="s">
        <v>106</v>
      </c>
      <c r="F118" s="11">
        <v>1774.05</v>
      </c>
      <c r="G118" s="222"/>
      <c r="H118" s="222"/>
      <c r="I118" s="222">
        <v>4576.3999999999996</v>
      </c>
      <c r="J118" s="222">
        <f t="shared" si="26"/>
        <v>257.96341704010592</v>
      </c>
      <c r="K118" s="222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</row>
    <row r="119" spans="1:58" s="176" customFormat="1" ht="25.5">
      <c r="A119" s="7"/>
      <c r="B119" s="7"/>
      <c r="C119" s="7">
        <v>424</v>
      </c>
      <c r="D119" s="7"/>
      <c r="E119" s="241" t="s">
        <v>107</v>
      </c>
      <c r="F119" s="8">
        <f>SUM(F120:F121)</f>
        <v>0</v>
      </c>
      <c r="G119" s="8"/>
      <c r="H119" s="8"/>
      <c r="I119" s="8">
        <f>SUM(I120:I121)</f>
        <v>1205.6400000000001</v>
      </c>
      <c r="J119" s="8">
        <v>0</v>
      </c>
      <c r="K119" s="8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</row>
    <row r="120" spans="1:58">
      <c r="A120" s="10"/>
      <c r="B120" s="10"/>
      <c r="C120" s="10"/>
      <c r="D120" s="10">
        <v>4241</v>
      </c>
      <c r="E120" s="240" t="s">
        <v>108</v>
      </c>
      <c r="F120" s="11">
        <v>0</v>
      </c>
      <c r="G120" s="222"/>
      <c r="H120" s="222"/>
      <c r="I120" s="222">
        <v>1205.6400000000001</v>
      </c>
      <c r="J120" s="222">
        <v>0</v>
      </c>
      <c r="K120" s="222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</row>
    <row r="121" spans="1:58" ht="25.5">
      <c r="A121" s="10"/>
      <c r="B121" s="10"/>
      <c r="C121" s="10"/>
      <c r="D121" s="10">
        <v>4242</v>
      </c>
      <c r="E121" s="240" t="s">
        <v>109</v>
      </c>
      <c r="F121" s="11">
        <v>0</v>
      </c>
      <c r="G121" s="222"/>
      <c r="H121" s="222"/>
      <c r="I121" s="222">
        <f t="shared" si="31"/>
        <v>0</v>
      </c>
      <c r="J121" s="222">
        <v>0</v>
      </c>
      <c r="K121" s="222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</row>
    <row r="122" spans="1:58" ht="38.25">
      <c r="A122" s="5"/>
      <c r="B122" s="5">
        <v>45</v>
      </c>
      <c r="C122" s="5"/>
      <c r="D122" s="5"/>
      <c r="E122" s="242" t="s">
        <v>110</v>
      </c>
      <c r="F122" s="6">
        <f>F123</f>
        <v>0</v>
      </c>
      <c r="G122" s="6">
        <v>0</v>
      </c>
      <c r="H122" s="6">
        <v>0</v>
      </c>
      <c r="I122" s="6">
        <f>I123</f>
        <v>62378.25</v>
      </c>
      <c r="J122" s="6">
        <v>0</v>
      </c>
      <c r="K122" s="6">
        <v>0</v>
      </c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</row>
    <row r="123" spans="1:58" ht="25.5">
      <c r="A123" s="7"/>
      <c r="B123" s="7"/>
      <c r="C123" s="7">
        <v>451</v>
      </c>
      <c r="D123" s="7"/>
      <c r="E123" s="241" t="s">
        <v>111</v>
      </c>
      <c r="F123" s="8">
        <f>F124</f>
        <v>0</v>
      </c>
      <c r="G123" s="8"/>
      <c r="H123" s="8"/>
      <c r="I123" s="8">
        <f>I124</f>
        <v>62378.25</v>
      </c>
      <c r="J123" s="8">
        <v>0</v>
      </c>
      <c r="K123" s="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</row>
    <row r="124" spans="1:58" ht="25.5">
      <c r="A124" s="10"/>
      <c r="B124" s="10"/>
      <c r="C124" s="10"/>
      <c r="D124" s="10">
        <v>4511</v>
      </c>
      <c r="E124" s="240" t="s">
        <v>111</v>
      </c>
      <c r="F124" s="11">
        <v>0</v>
      </c>
      <c r="G124" s="222"/>
      <c r="H124" s="222"/>
      <c r="I124" s="222">
        <v>62378.25</v>
      </c>
      <c r="J124" s="222">
        <v>0</v>
      </c>
      <c r="K124" s="222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</row>
    <row r="125" spans="1:58">
      <c r="A125" s="197"/>
      <c r="B125" s="197"/>
      <c r="C125" s="197"/>
      <c r="D125" s="197"/>
      <c r="E125" s="200"/>
      <c r="F125" s="198"/>
      <c r="G125" s="199"/>
      <c r="H125" s="199"/>
      <c r="I125" s="199"/>
      <c r="J125" s="199"/>
      <c r="K125" s="199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</row>
    <row r="126" spans="1:58">
      <c r="A126" s="197"/>
      <c r="B126" s="197"/>
      <c r="C126" s="197"/>
      <c r="D126" s="197"/>
      <c r="E126" s="200"/>
      <c r="F126" s="198"/>
      <c r="G126" s="199"/>
      <c r="H126" s="199"/>
      <c r="I126" s="199"/>
      <c r="J126" s="199"/>
      <c r="K126" s="199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</row>
    <row r="127" spans="1:58">
      <c r="A127" s="197"/>
      <c r="B127" s="197"/>
      <c r="C127" s="197"/>
      <c r="D127" s="197"/>
      <c r="E127" s="200"/>
      <c r="F127" s="198"/>
      <c r="G127" s="199"/>
      <c r="H127" s="199"/>
      <c r="I127" s="199"/>
      <c r="J127" s="199"/>
      <c r="K127" s="199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</row>
    <row r="128" spans="1:58">
      <c r="A128" s="203"/>
      <c r="B128" s="201"/>
      <c r="C128" s="201"/>
      <c r="D128" s="201"/>
      <c r="E128" s="201"/>
      <c r="F128" s="201"/>
      <c r="G128" s="201"/>
      <c r="H128" s="201"/>
      <c r="I128" s="201"/>
      <c r="J128" s="201"/>
      <c r="K128" s="204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</row>
    <row r="129" spans="1:58">
      <c r="A129" s="271" t="s">
        <v>257</v>
      </c>
      <c r="B129" s="271"/>
      <c r="C129" s="271"/>
      <c r="D129" s="271"/>
      <c r="E129" s="271"/>
      <c r="F129" s="40">
        <f>F54+F111</f>
        <v>1216717.43</v>
      </c>
      <c r="G129" s="40">
        <f>G54+G111</f>
        <v>2196365.0699999998</v>
      </c>
      <c r="H129" s="40">
        <f>H54+H111</f>
        <v>2457755.5099999998</v>
      </c>
      <c r="I129" s="40">
        <f>I54+I111</f>
        <v>1591826.1099999999</v>
      </c>
      <c r="J129" s="40">
        <f t="shared" ref="J129" si="32">I129/F129*100</f>
        <v>130.82956410018718</v>
      </c>
      <c r="K129" s="40">
        <f t="shared" ref="K129" si="33">I129/H129*100</f>
        <v>64.767471928076361</v>
      </c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</row>
    <row r="130" spans="1:58"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</row>
    <row r="131" spans="1:58"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</row>
    <row r="132" spans="1:58"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</row>
    <row r="133" spans="1:58"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</row>
    <row r="134" spans="1:58"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</row>
    <row r="135" spans="1:58"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</row>
    <row r="136" spans="1:58"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</row>
    <row r="137" spans="1:58"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</row>
    <row r="138" spans="1:58"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</row>
    <row r="139" spans="1:58"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</row>
    <row r="140" spans="1:58"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</row>
    <row r="141" spans="1:58"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</row>
    <row r="142" spans="1:58"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</row>
    <row r="143" spans="1:58"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</row>
    <row r="144" spans="1:58"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</row>
    <row r="145" spans="11:58"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</row>
    <row r="146" spans="11:58"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</row>
    <row r="147" spans="11:58"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</row>
    <row r="148" spans="11:58"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</row>
    <row r="149" spans="11:58"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</row>
    <row r="150" spans="11:58"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</row>
    <row r="151" spans="11:58"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</row>
    <row r="152" spans="11:58"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</row>
    <row r="153" spans="11:58"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</row>
    <row r="154" spans="11:58"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</row>
    <row r="155" spans="11:58"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</row>
    <row r="156" spans="11:58"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</row>
    <row r="157" spans="11:58"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</row>
    <row r="158" spans="11:58"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</row>
    <row r="159" spans="11:58"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</row>
    <row r="160" spans="11:58"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</row>
    <row r="161" spans="11:58"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</row>
    <row r="162" spans="11:58"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</row>
    <row r="163" spans="11:58"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</row>
    <row r="164" spans="11:58"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</row>
    <row r="165" spans="11:58"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</row>
    <row r="166" spans="11:58"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</row>
    <row r="167" spans="11:58"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</row>
    <row r="168" spans="11:58"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</row>
    <row r="169" spans="11:58"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</row>
    <row r="170" spans="11:58"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</row>
    <row r="171" spans="11:58"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</row>
    <row r="172" spans="11:58"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</row>
    <row r="173" spans="11:58"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</row>
    <row r="174" spans="11:58"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</row>
    <row r="175" spans="11:58"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</row>
    <row r="176" spans="11:58"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</row>
    <row r="177" spans="11:58"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</row>
    <row r="178" spans="11:58"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</row>
    <row r="179" spans="11:58"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</row>
    <row r="180" spans="11:58"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</row>
    <row r="181" spans="11:58"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</row>
    <row r="182" spans="11:58"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</row>
    <row r="183" spans="11:58"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</row>
    <row r="184" spans="11:58"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</row>
    <row r="185" spans="11:58"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</row>
    <row r="186" spans="11:58"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</row>
    <row r="187" spans="11:58"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</row>
    <row r="188" spans="11:58"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</row>
    <row r="189" spans="11:58"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</row>
    <row r="190" spans="11:58"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</row>
    <row r="191" spans="11:58"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</row>
    <row r="192" spans="11:58"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</row>
    <row r="193" spans="11:58"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</row>
    <row r="194" spans="11:58"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</row>
    <row r="195" spans="11:58"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</row>
    <row r="196" spans="11:58"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</row>
    <row r="197" spans="11:58"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</row>
    <row r="198" spans="11:58"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</row>
  </sheetData>
  <mergeCells count="10">
    <mergeCell ref="A5:K5"/>
    <mergeCell ref="A3:K3"/>
    <mergeCell ref="A1:K1"/>
    <mergeCell ref="A129:E129"/>
    <mergeCell ref="A46:E46"/>
    <mergeCell ref="A7:E7"/>
    <mergeCell ref="A8:E8"/>
    <mergeCell ref="A52:E52"/>
    <mergeCell ref="A53:E53"/>
    <mergeCell ref="A50:K50"/>
  </mergeCells>
  <pageMargins left="0.70826771653543308" right="0.70826771653543308" top="1.1417322834645671" bottom="1.1417322834645671" header="0.74803149606299213" footer="0.74803149606299213"/>
  <pageSetup paperSize="9" scale="66" fitToHeight="0" orientation="portrait" r:id="rId1"/>
  <headerFooter alignWithMargins="0"/>
  <rowBreaks count="1" manualBreakCount="1">
    <brk id="4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F44" sqref="F44"/>
    </sheetView>
  </sheetViews>
  <sheetFormatPr defaultColWidth="8.85546875" defaultRowHeight="14.25"/>
  <cols>
    <col min="1" max="1" width="25.28515625" style="157" customWidth="1"/>
    <col min="2" max="2" width="25.28515625" style="160" customWidth="1"/>
    <col min="3" max="3" width="25.28515625" style="157" hidden="1" customWidth="1"/>
    <col min="4" max="4" width="25.28515625" style="157" customWidth="1"/>
    <col min="5" max="5" width="25.28515625" style="161" customWidth="1"/>
    <col min="6" max="6" width="11.7109375" style="161" bestFit="1" customWidth="1"/>
    <col min="7" max="7" width="11.28515625" style="157" customWidth="1"/>
    <col min="8" max="16384" width="8.85546875" style="157"/>
  </cols>
  <sheetData>
    <row r="1" spans="1:7" ht="15.75" customHeight="1">
      <c r="A1" s="276" t="s">
        <v>0</v>
      </c>
      <c r="B1" s="276"/>
      <c r="C1" s="276"/>
      <c r="D1" s="276"/>
      <c r="E1" s="276"/>
      <c r="F1" s="276"/>
      <c r="G1" s="276"/>
    </row>
    <row r="2" spans="1:7" ht="18">
      <c r="B2" s="147"/>
      <c r="C2" s="135"/>
      <c r="D2" s="135"/>
      <c r="E2" s="149"/>
      <c r="F2" s="149"/>
    </row>
    <row r="3" spans="1:7" ht="18" customHeight="1">
      <c r="A3" s="276" t="s">
        <v>210</v>
      </c>
      <c r="B3" s="276"/>
      <c r="C3" s="276"/>
      <c r="D3" s="276"/>
      <c r="E3" s="276"/>
      <c r="F3" s="276"/>
      <c r="G3" s="276"/>
    </row>
    <row r="4" spans="1:7" ht="18">
      <c r="A4" s="135"/>
      <c r="B4" s="147"/>
      <c r="C4" s="135"/>
      <c r="D4" s="135"/>
      <c r="E4" s="149"/>
      <c r="F4" s="149"/>
    </row>
    <row r="5" spans="1:7" ht="15.75" customHeight="1">
      <c r="A5" s="276" t="s">
        <v>211</v>
      </c>
      <c r="B5" s="276"/>
      <c r="C5" s="276"/>
      <c r="D5" s="276"/>
      <c r="E5" s="276"/>
      <c r="F5" s="276"/>
      <c r="G5" s="276"/>
    </row>
    <row r="6" spans="1:7" ht="18">
      <c r="A6" s="135"/>
      <c r="B6" s="147"/>
      <c r="C6" s="135"/>
      <c r="D6" s="135"/>
      <c r="E6" s="149"/>
      <c r="F6" s="149"/>
    </row>
    <row r="7" spans="1:7" ht="24.75" customHeight="1">
      <c r="A7" s="137" t="s">
        <v>212</v>
      </c>
      <c r="B7" s="181" t="s">
        <v>265</v>
      </c>
      <c r="C7" s="181" t="s">
        <v>237</v>
      </c>
      <c r="D7" s="181" t="s">
        <v>266</v>
      </c>
      <c r="E7" s="181" t="s">
        <v>267</v>
      </c>
      <c r="F7" s="137" t="s">
        <v>238</v>
      </c>
      <c r="G7" s="137" t="s">
        <v>238</v>
      </c>
    </row>
    <row r="8" spans="1:7" ht="10.5" customHeight="1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261</v>
      </c>
      <c r="G8" s="180" t="s">
        <v>262</v>
      </c>
    </row>
    <row r="9" spans="1:7" s="158" customFormat="1" ht="15">
      <c r="A9" s="155" t="s">
        <v>260</v>
      </c>
      <c r="B9" s="156">
        <f>B10+B12+B14+B16+B19</f>
        <v>1184519.45</v>
      </c>
      <c r="C9" s="156">
        <f t="shared" ref="C9" si="0">C10+C12+C14+C16+C19</f>
        <v>2196365.0699999998</v>
      </c>
      <c r="D9" s="156">
        <f>D10+D12+D14+D16+D19+D21</f>
        <v>2457755.5099999998</v>
      </c>
      <c r="E9" s="156">
        <f>E10+E12+E14+E16+E19</f>
        <v>1585453.54</v>
      </c>
      <c r="F9" s="156">
        <f>E9/B9*100</f>
        <v>133.84782664396099</v>
      </c>
      <c r="G9" s="156">
        <f>E9/D9*100</f>
        <v>64.508187797735843</v>
      </c>
    </row>
    <row r="10" spans="1:7" s="158" customFormat="1" ht="15">
      <c r="A10" s="150" t="s">
        <v>213</v>
      </c>
      <c r="B10" s="151">
        <f>B11</f>
        <v>113677.44</v>
      </c>
      <c r="C10" s="151">
        <f t="shared" ref="C10:D10" si="1">C11</f>
        <v>181918.85</v>
      </c>
      <c r="D10" s="151">
        <f t="shared" si="1"/>
        <v>246291</v>
      </c>
      <c r="E10" s="151">
        <f>E11</f>
        <v>229459.02</v>
      </c>
      <c r="F10" s="151">
        <f t="shared" ref="F10:F22" si="2">E10/B10*100</f>
        <v>201.85097412468119</v>
      </c>
      <c r="G10" s="151">
        <f t="shared" ref="G10:G22" si="3">E10/D10*100</f>
        <v>93.16581604687137</v>
      </c>
    </row>
    <row r="11" spans="1:7" s="159" customFormat="1">
      <c r="A11" s="139" t="s">
        <v>226</v>
      </c>
      <c r="B11" s="148">
        <v>113677.44</v>
      </c>
      <c r="C11" s="145">
        <v>181918.85</v>
      </c>
      <c r="D11" s="145">
        <v>246291</v>
      </c>
      <c r="E11" s="171">
        <v>229459.02</v>
      </c>
      <c r="F11" s="171">
        <f t="shared" si="2"/>
        <v>201.85097412468119</v>
      </c>
      <c r="G11" s="171">
        <f t="shared" si="3"/>
        <v>93.16581604687137</v>
      </c>
    </row>
    <row r="12" spans="1:7" s="158" customFormat="1" ht="15">
      <c r="A12" s="150" t="s">
        <v>218</v>
      </c>
      <c r="B12" s="151">
        <f>B13</f>
        <v>46259.11</v>
      </c>
      <c r="C12" s="151">
        <f t="shared" ref="C12:D12" si="4">C13</f>
        <v>79235.509999999995</v>
      </c>
      <c r="D12" s="151">
        <f t="shared" si="4"/>
        <v>82740</v>
      </c>
      <c r="E12" s="151">
        <f>E13</f>
        <v>52639.27</v>
      </c>
      <c r="F12" s="151">
        <f t="shared" si="2"/>
        <v>113.79222384520584</v>
      </c>
      <c r="G12" s="151">
        <f t="shared" si="3"/>
        <v>63.6200991056321</v>
      </c>
    </row>
    <row r="13" spans="1:7" s="159" customFormat="1">
      <c r="A13" s="139" t="s">
        <v>220</v>
      </c>
      <c r="B13" s="146">
        <v>46259.11</v>
      </c>
      <c r="C13" s="145">
        <v>79235.509999999995</v>
      </c>
      <c r="D13" s="145">
        <v>82740</v>
      </c>
      <c r="E13" s="172">
        <v>52639.27</v>
      </c>
      <c r="F13" s="172">
        <f t="shared" si="2"/>
        <v>113.79222384520584</v>
      </c>
      <c r="G13" s="172">
        <f t="shared" si="3"/>
        <v>63.6200991056321</v>
      </c>
    </row>
    <row r="14" spans="1:7" s="158" customFormat="1" ht="25.5">
      <c r="A14" s="152" t="s">
        <v>215</v>
      </c>
      <c r="B14" s="153">
        <f>B15</f>
        <v>283.77999999999997</v>
      </c>
      <c r="C14" s="153">
        <f t="shared" ref="C14" si="5">C15</f>
        <v>10219.66</v>
      </c>
      <c r="D14" s="153">
        <f>D15</f>
        <v>15000</v>
      </c>
      <c r="E14" s="151">
        <f>E15</f>
        <v>1414</v>
      </c>
      <c r="F14" s="151">
        <f t="shared" si="2"/>
        <v>498.27331031080416</v>
      </c>
      <c r="G14" s="151">
        <f t="shared" si="3"/>
        <v>9.4266666666666659</v>
      </c>
    </row>
    <row r="15" spans="1:7" s="169" customFormat="1" ht="25.5">
      <c r="A15" s="170" t="s">
        <v>221</v>
      </c>
      <c r="B15" s="168">
        <v>283.77999999999997</v>
      </c>
      <c r="C15" s="145">
        <v>10219.66</v>
      </c>
      <c r="D15" s="145">
        <v>15000</v>
      </c>
      <c r="E15" s="173">
        <v>1414</v>
      </c>
      <c r="F15" s="173">
        <f t="shared" si="2"/>
        <v>498.27331031080416</v>
      </c>
      <c r="G15" s="173">
        <f t="shared" si="3"/>
        <v>9.4266666666666659</v>
      </c>
    </row>
    <row r="16" spans="1:7" s="158" customFormat="1" ht="15">
      <c r="A16" s="154" t="s">
        <v>216</v>
      </c>
      <c r="B16" s="153">
        <f>SUM(B17:B18)</f>
        <v>1021701.42</v>
      </c>
      <c r="C16" s="153">
        <f t="shared" ref="C16:D16" si="6">SUM(C17:C18)</f>
        <v>1922137.51</v>
      </c>
      <c r="D16" s="153">
        <f t="shared" si="6"/>
        <v>2056724.51</v>
      </c>
      <c r="E16" s="151">
        <f>SUM(E17:E18)</f>
        <v>1299181.25</v>
      </c>
      <c r="F16" s="151">
        <f t="shared" si="2"/>
        <v>127.15860275500057</v>
      </c>
      <c r="G16" s="151">
        <f t="shared" si="3"/>
        <v>63.167490039781747</v>
      </c>
    </row>
    <row r="17" spans="1:7" s="159" customFormat="1">
      <c r="A17" s="139" t="s">
        <v>222</v>
      </c>
      <c r="B17" s="146">
        <v>997548.26</v>
      </c>
      <c r="C17" s="162">
        <v>1834693.75</v>
      </c>
      <c r="D17" s="145">
        <v>2048928.51</v>
      </c>
      <c r="E17" s="172">
        <v>1276192.6000000001</v>
      </c>
      <c r="F17" s="172">
        <f t="shared" si="2"/>
        <v>127.93291825299762</v>
      </c>
      <c r="G17" s="172">
        <f t="shared" si="3"/>
        <v>62.285853009093039</v>
      </c>
    </row>
    <row r="18" spans="1:7" s="159" customFormat="1">
      <c r="A18" s="139" t="s">
        <v>223</v>
      </c>
      <c r="B18" s="146">
        <v>24153.16</v>
      </c>
      <c r="C18" s="145">
        <f>34354.64+53089.12</f>
        <v>87443.760000000009</v>
      </c>
      <c r="D18" s="145">
        <v>7796</v>
      </c>
      <c r="E18" s="172">
        <v>22988.65</v>
      </c>
      <c r="F18" s="172">
        <f t="shared" si="2"/>
        <v>95.178643291395417</v>
      </c>
      <c r="G18" s="172">
        <f t="shared" si="3"/>
        <v>294.87750128270909</v>
      </c>
    </row>
    <row r="19" spans="1:7" s="158" customFormat="1" ht="15">
      <c r="A19" s="154" t="s">
        <v>224</v>
      </c>
      <c r="B19" s="153">
        <f>B20</f>
        <v>2597.6999999999998</v>
      </c>
      <c r="C19" s="153">
        <f t="shared" ref="C19:D19" si="7">C20</f>
        <v>2853.54</v>
      </c>
      <c r="D19" s="153">
        <f t="shared" si="7"/>
        <v>2000</v>
      </c>
      <c r="E19" s="151">
        <f>E20</f>
        <v>2760</v>
      </c>
      <c r="F19" s="151">
        <f t="shared" si="2"/>
        <v>106.24783462293567</v>
      </c>
      <c r="G19" s="151">
        <f t="shared" si="3"/>
        <v>138</v>
      </c>
    </row>
    <row r="20" spans="1:7" s="159" customFormat="1">
      <c r="A20" s="143" t="s">
        <v>225</v>
      </c>
      <c r="B20" s="146">
        <v>2597.6999999999998</v>
      </c>
      <c r="C20" s="145">
        <v>2853.54</v>
      </c>
      <c r="D20" s="145">
        <v>2000</v>
      </c>
      <c r="E20" s="172">
        <v>2760</v>
      </c>
      <c r="F20" s="172">
        <f t="shared" si="2"/>
        <v>106.24783462293567</v>
      </c>
      <c r="G20" s="172">
        <f t="shared" si="3"/>
        <v>138</v>
      </c>
    </row>
    <row r="21" spans="1:7" s="158" customFormat="1" ht="15">
      <c r="A21" s="154" t="s">
        <v>270</v>
      </c>
      <c r="B21" s="153">
        <f>B22</f>
        <v>76113.59</v>
      </c>
      <c r="C21" s="153">
        <f t="shared" ref="C21:D21" si="8">C22</f>
        <v>53089.13</v>
      </c>
      <c r="D21" s="153">
        <f t="shared" si="8"/>
        <v>55000</v>
      </c>
      <c r="E21" s="151">
        <f>E22</f>
        <v>73108.56</v>
      </c>
      <c r="F21" s="151">
        <f t="shared" si="2"/>
        <v>96.051913988027636</v>
      </c>
      <c r="G21" s="151">
        <f t="shared" si="3"/>
        <v>132.92465454545456</v>
      </c>
    </row>
    <row r="22" spans="1:7" s="159" customFormat="1">
      <c r="A22" s="143" t="s">
        <v>284</v>
      </c>
      <c r="B22" s="146">
        <v>76113.59</v>
      </c>
      <c r="C22" s="145">
        <v>53089.13</v>
      </c>
      <c r="D22" s="145">
        <v>55000</v>
      </c>
      <c r="E22" s="172">
        <v>73108.56</v>
      </c>
      <c r="F22" s="172">
        <f t="shared" si="2"/>
        <v>96.051913988027636</v>
      </c>
      <c r="G22" s="172">
        <f t="shared" si="3"/>
        <v>132.92465454545456</v>
      </c>
    </row>
    <row r="23" spans="1:7">
      <c r="A23" s="163"/>
      <c r="B23" s="164"/>
      <c r="C23" s="163"/>
      <c r="D23" s="163"/>
      <c r="E23" s="165"/>
      <c r="F23" s="165"/>
    </row>
    <row r="24" spans="1:7">
      <c r="A24" s="163"/>
      <c r="B24" s="164"/>
      <c r="C24" s="163"/>
      <c r="D24" s="163"/>
      <c r="E24" s="165"/>
      <c r="F24" s="165"/>
    </row>
    <row r="25" spans="1:7">
      <c r="A25" s="163"/>
      <c r="B25" s="164"/>
      <c r="C25" s="163"/>
      <c r="D25" s="163"/>
      <c r="E25" s="165"/>
      <c r="F25" s="165"/>
    </row>
    <row r="26" spans="1:7" ht="15.75" customHeight="1">
      <c r="A26" s="277" t="s">
        <v>217</v>
      </c>
      <c r="B26" s="277"/>
      <c r="C26" s="277"/>
      <c r="D26" s="277"/>
      <c r="E26" s="277"/>
      <c r="F26" s="277"/>
      <c r="G26" s="277"/>
    </row>
    <row r="27" spans="1:7">
      <c r="A27" s="166"/>
      <c r="B27" s="167"/>
      <c r="C27" s="166"/>
      <c r="D27" s="166"/>
      <c r="E27" s="149"/>
      <c r="F27" s="149"/>
    </row>
    <row r="28" spans="1:7" ht="26.25" customHeight="1">
      <c r="A28" s="137" t="s">
        <v>212</v>
      </c>
      <c r="B28" s="181" t="s">
        <v>265</v>
      </c>
      <c r="C28" s="181" t="s">
        <v>237</v>
      </c>
      <c r="D28" s="181" t="s">
        <v>266</v>
      </c>
      <c r="E28" s="181" t="s">
        <v>267</v>
      </c>
      <c r="F28" s="137" t="s">
        <v>238</v>
      </c>
      <c r="G28" s="137" t="s">
        <v>238</v>
      </c>
    </row>
    <row r="29" spans="1:7" ht="10.5" customHeight="1">
      <c r="A29" s="182">
        <v>1</v>
      </c>
      <c r="B29" s="183">
        <v>2</v>
      </c>
      <c r="C29" s="183">
        <v>3</v>
      </c>
      <c r="D29" s="183">
        <v>3</v>
      </c>
      <c r="E29" s="182">
        <v>4</v>
      </c>
      <c r="F29" s="180" t="s">
        <v>261</v>
      </c>
      <c r="G29" s="180" t="s">
        <v>262</v>
      </c>
    </row>
    <row r="30" spans="1:7" s="158" customFormat="1" ht="15">
      <c r="A30" s="155" t="s">
        <v>3</v>
      </c>
      <c r="B30" s="156">
        <f>B31+B33+B35+B37+B40+B42</f>
        <v>1216717.43</v>
      </c>
      <c r="C30" s="156">
        <f>C31+C33+C35+C37+C40</f>
        <v>2196365.0699999998</v>
      </c>
      <c r="D30" s="156">
        <f>D31+D33+D35+D37+D40+D42</f>
        <v>2457755.5099999998</v>
      </c>
      <c r="E30" s="156">
        <f>E31+E33+E35+E37+E40+E42</f>
        <v>1591826.1099999999</v>
      </c>
      <c r="F30" s="156">
        <f>E30/B30*100</f>
        <v>130.82956410018718</v>
      </c>
      <c r="G30" s="156">
        <f>E30/D30*100</f>
        <v>64.767471928076361</v>
      </c>
    </row>
    <row r="31" spans="1:7" s="158" customFormat="1" ht="15">
      <c r="A31" s="150" t="s">
        <v>213</v>
      </c>
      <c r="B31" s="151">
        <f>B32</f>
        <v>109492.15</v>
      </c>
      <c r="C31" s="151">
        <f t="shared" ref="C31" si="9">C32</f>
        <v>181918.85</v>
      </c>
      <c r="D31" s="151">
        <f t="shared" ref="D31" si="10">D32</f>
        <v>246291</v>
      </c>
      <c r="E31" s="151">
        <f>E32</f>
        <v>228002.36</v>
      </c>
      <c r="F31" s="151">
        <f t="shared" ref="F31:F43" si="11">E31/B31*100</f>
        <v>208.23626168634007</v>
      </c>
      <c r="G31" s="151">
        <f t="shared" ref="G31:G43" si="12">E31/D31*100</f>
        <v>92.574377464056738</v>
      </c>
    </row>
    <row r="32" spans="1:7" s="159" customFormat="1">
      <c r="A32" s="139" t="s">
        <v>226</v>
      </c>
      <c r="B32" s="148">
        <v>109492.15</v>
      </c>
      <c r="C32" s="145">
        <v>181918.85</v>
      </c>
      <c r="D32" s="145">
        <v>246291</v>
      </c>
      <c r="E32" s="172">
        <v>228002.36</v>
      </c>
      <c r="F32" s="172">
        <f t="shared" si="11"/>
        <v>208.23626168634007</v>
      </c>
      <c r="G32" s="172">
        <f t="shared" si="12"/>
        <v>92.574377464056738</v>
      </c>
    </row>
    <row r="33" spans="1:7" s="158" customFormat="1" ht="15">
      <c r="A33" s="150" t="s">
        <v>218</v>
      </c>
      <c r="B33" s="151">
        <f>B34</f>
        <v>42656.639999999999</v>
      </c>
      <c r="C33" s="151">
        <f t="shared" ref="C33" si="13">C34</f>
        <v>79235.509999999995</v>
      </c>
      <c r="D33" s="151">
        <f t="shared" ref="D33" si="14">D34</f>
        <v>82740</v>
      </c>
      <c r="E33" s="151">
        <f>E34</f>
        <v>47855.97</v>
      </c>
      <c r="F33" s="151">
        <f t="shared" si="11"/>
        <v>112.18879405410271</v>
      </c>
      <c r="G33" s="151">
        <f t="shared" si="12"/>
        <v>57.838977519941992</v>
      </c>
    </row>
    <row r="34" spans="1:7" s="159" customFormat="1">
      <c r="A34" s="139" t="s">
        <v>220</v>
      </c>
      <c r="B34" s="146">
        <v>42656.639999999999</v>
      </c>
      <c r="C34" s="145">
        <v>79235.509999999995</v>
      </c>
      <c r="D34" s="145">
        <v>82740</v>
      </c>
      <c r="E34" s="172">
        <v>47855.97</v>
      </c>
      <c r="F34" s="172">
        <f t="shared" si="11"/>
        <v>112.18879405410271</v>
      </c>
      <c r="G34" s="172">
        <f t="shared" si="12"/>
        <v>57.838977519941992</v>
      </c>
    </row>
    <row r="35" spans="1:7" s="158" customFormat="1" ht="25.5">
      <c r="A35" s="152" t="s">
        <v>215</v>
      </c>
      <c r="B35" s="153">
        <f>B36</f>
        <v>4630.38</v>
      </c>
      <c r="C35" s="153">
        <f t="shared" ref="C35" si="15">C36</f>
        <v>10219.66</v>
      </c>
      <c r="D35" s="153">
        <f t="shared" ref="D35" si="16">D36</f>
        <v>15000</v>
      </c>
      <c r="E35" s="151">
        <f>E36</f>
        <v>6563.57</v>
      </c>
      <c r="F35" s="151">
        <f t="shared" si="11"/>
        <v>141.7501371377727</v>
      </c>
      <c r="G35" s="151">
        <f t="shared" si="12"/>
        <v>43.757133333333329</v>
      </c>
    </row>
    <row r="36" spans="1:7" s="174" customFormat="1" ht="25.5">
      <c r="A36" s="170" t="s">
        <v>221</v>
      </c>
      <c r="B36" s="168">
        <v>4630.38</v>
      </c>
      <c r="C36" s="145">
        <v>10219.66</v>
      </c>
      <c r="D36" s="145">
        <v>15000</v>
      </c>
      <c r="E36" s="173">
        <v>6563.57</v>
      </c>
      <c r="F36" s="173">
        <f t="shared" si="11"/>
        <v>141.7501371377727</v>
      </c>
      <c r="G36" s="173">
        <f t="shared" si="12"/>
        <v>43.757133333333329</v>
      </c>
    </row>
    <row r="37" spans="1:7" s="158" customFormat="1" ht="15">
      <c r="A37" s="154" t="s">
        <v>216</v>
      </c>
      <c r="B37" s="153">
        <f>SUM(B38:B39)</f>
        <v>1057137.8</v>
      </c>
      <c r="C37" s="153">
        <f t="shared" ref="C37" si="17">SUM(C38:C39)</f>
        <v>1922137.51</v>
      </c>
      <c r="D37" s="153">
        <f t="shared" ref="D37" si="18">SUM(D38:D39)</f>
        <v>2056724.51</v>
      </c>
      <c r="E37" s="153">
        <f>SUM(E38:E39)</f>
        <v>1306863.82</v>
      </c>
      <c r="F37" s="153">
        <f t="shared" si="11"/>
        <v>123.62284462820267</v>
      </c>
      <c r="G37" s="153">
        <f t="shared" si="12"/>
        <v>63.541024266784277</v>
      </c>
    </row>
    <row r="38" spans="1:7" s="159" customFormat="1">
      <c r="A38" s="139" t="s">
        <v>222</v>
      </c>
      <c r="B38" s="146">
        <v>995750.73</v>
      </c>
      <c r="C38" s="162">
        <v>1834693.75</v>
      </c>
      <c r="D38" s="145">
        <v>2048928.51</v>
      </c>
      <c r="E38" s="172">
        <v>1276690.55</v>
      </c>
      <c r="F38" s="172">
        <f t="shared" si="11"/>
        <v>128.21387035287438</v>
      </c>
      <c r="G38" s="172">
        <f t="shared" si="12"/>
        <v>62.310155955612132</v>
      </c>
    </row>
    <row r="39" spans="1:7" s="159" customFormat="1">
      <c r="A39" s="139" t="s">
        <v>223</v>
      </c>
      <c r="B39" s="146">
        <v>61387.07</v>
      </c>
      <c r="C39" s="145">
        <f>87443.76</f>
        <v>87443.76</v>
      </c>
      <c r="D39" s="145">
        <v>7796</v>
      </c>
      <c r="E39" s="172">
        <v>30173.27</v>
      </c>
      <c r="F39" s="172">
        <f t="shared" si="11"/>
        <v>49.152484391256991</v>
      </c>
      <c r="G39" s="172">
        <f t="shared" si="12"/>
        <v>387.03527449974342</v>
      </c>
    </row>
    <row r="40" spans="1:7" s="158" customFormat="1" ht="15">
      <c r="A40" s="154" t="s">
        <v>224</v>
      </c>
      <c r="B40" s="153">
        <f>B41</f>
        <v>2800.46</v>
      </c>
      <c r="C40" s="153">
        <f t="shared" ref="C40" si="19">C41</f>
        <v>2853.54</v>
      </c>
      <c r="D40" s="153">
        <f t="shared" ref="D40" si="20">D41</f>
        <v>2000</v>
      </c>
      <c r="E40" s="151">
        <f>E41</f>
        <v>2540.39</v>
      </c>
      <c r="F40" s="151">
        <f t="shared" si="11"/>
        <v>90.713311384558253</v>
      </c>
      <c r="G40" s="151">
        <f t="shared" si="12"/>
        <v>127.01949999999999</v>
      </c>
    </row>
    <row r="41" spans="1:7" s="159" customFormat="1">
      <c r="A41" s="143" t="s">
        <v>225</v>
      </c>
      <c r="B41" s="146">
        <v>2800.46</v>
      </c>
      <c r="C41" s="145">
        <v>2853.54</v>
      </c>
      <c r="D41" s="145">
        <v>2000</v>
      </c>
      <c r="E41" s="172">
        <v>2540.39</v>
      </c>
      <c r="F41" s="172">
        <f t="shared" si="11"/>
        <v>90.713311384558253</v>
      </c>
      <c r="G41" s="172">
        <f t="shared" si="12"/>
        <v>127.01949999999999</v>
      </c>
    </row>
    <row r="42" spans="1:7" s="158" customFormat="1" ht="15">
      <c r="A42" s="154" t="s">
        <v>270</v>
      </c>
      <c r="B42" s="153">
        <f>B43</f>
        <v>0</v>
      </c>
      <c r="C42" s="153">
        <f t="shared" ref="C42:D42" si="21">C43</f>
        <v>53089.13</v>
      </c>
      <c r="D42" s="153">
        <f t="shared" si="21"/>
        <v>55000</v>
      </c>
      <c r="E42" s="151">
        <f>E43</f>
        <v>0</v>
      </c>
      <c r="F42" s="151">
        <v>0</v>
      </c>
      <c r="G42" s="151">
        <f t="shared" si="12"/>
        <v>0</v>
      </c>
    </row>
    <row r="43" spans="1:7" s="159" customFormat="1">
      <c r="A43" s="143" t="s">
        <v>284</v>
      </c>
      <c r="B43" s="146">
        <v>0</v>
      </c>
      <c r="C43" s="145">
        <v>53089.13</v>
      </c>
      <c r="D43" s="145">
        <v>55000</v>
      </c>
      <c r="E43" s="172">
        <v>0</v>
      </c>
      <c r="F43" s="172">
        <v>0</v>
      </c>
      <c r="G43" s="172">
        <f t="shared" si="12"/>
        <v>0</v>
      </c>
    </row>
  </sheetData>
  <mergeCells count="4">
    <mergeCell ref="A1:G1"/>
    <mergeCell ref="A3:G3"/>
    <mergeCell ref="A5:G5"/>
    <mergeCell ref="A26:G26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E23" sqref="E23"/>
    </sheetView>
  </sheetViews>
  <sheetFormatPr defaultRowHeight="15"/>
  <cols>
    <col min="1" max="1" width="48.28515625" customWidth="1"/>
    <col min="2" max="2" width="22.5703125" customWidth="1"/>
    <col min="3" max="3" width="26.7109375" hidden="1" customWidth="1"/>
    <col min="4" max="4" width="20.28515625" customWidth="1"/>
    <col min="5" max="5" width="20.7109375" customWidth="1"/>
    <col min="6" max="6" width="9.85546875" customWidth="1"/>
    <col min="7" max="1019" width="9" customWidth="1"/>
    <col min="1020" max="1020" width="9.140625" customWidth="1"/>
  </cols>
  <sheetData>
    <row r="1" spans="1:7" ht="42" customHeight="1">
      <c r="A1" s="270" t="s">
        <v>0</v>
      </c>
      <c r="B1" s="270"/>
      <c r="C1" s="270"/>
      <c r="D1" s="270"/>
      <c r="E1" s="270"/>
      <c r="F1" s="270"/>
      <c r="G1" s="270"/>
    </row>
    <row r="2" spans="1:7" ht="18" customHeight="1">
      <c r="A2" s="1"/>
      <c r="B2" s="1"/>
      <c r="C2" s="1"/>
      <c r="D2" s="1"/>
      <c r="E2" s="2"/>
    </row>
    <row r="3" spans="1:7" ht="15.75">
      <c r="A3" s="270" t="s">
        <v>8</v>
      </c>
      <c r="B3" s="270"/>
      <c r="C3" s="270"/>
      <c r="D3" s="270"/>
      <c r="E3" s="270"/>
      <c r="F3" s="270"/>
      <c r="G3" s="270"/>
    </row>
    <row r="4" spans="1:7" ht="18">
      <c r="A4" s="1"/>
      <c r="B4" s="1"/>
      <c r="C4" s="1"/>
      <c r="D4" s="1"/>
      <c r="E4" s="2"/>
    </row>
    <row r="5" spans="1:7" ht="18" customHeight="1">
      <c r="A5" s="270" t="s">
        <v>113</v>
      </c>
      <c r="B5" s="270"/>
      <c r="C5" s="270"/>
      <c r="D5" s="270"/>
      <c r="E5" s="270"/>
      <c r="F5" s="270"/>
      <c r="G5" s="270"/>
    </row>
    <row r="6" spans="1:7" ht="18">
      <c r="A6" s="1"/>
      <c r="B6" s="1"/>
      <c r="C6" s="1"/>
      <c r="D6" s="1"/>
      <c r="E6" s="2"/>
      <c r="F6" s="101"/>
    </row>
    <row r="7" spans="1:7" ht="25.5">
      <c r="A7" s="137" t="s">
        <v>212</v>
      </c>
      <c r="B7" s="181" t="s">
        <v>265</v>
      </c>
      <c r="C7" s="181" t="s">
        <v>237</v>
      </c>
      <c r="D7" s="181" t="s">
        <v>266</v>
      </c>
      <c r="E7" s="181" t="s">
        <v>267</v>
      </c>
      <c r="F7" s="137" t="s">
        <v>238</v>
      </c>
      <c r="G7" s="137" t="s">
        <v>238</v>
      </c>
    </row>
    <row r="8" spans="1:7" ht="9" customHeight="1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261</v>
      </c>
      <c r="G8" s="180" t="s">
        <v>262</v>
      </c>
    </row>
    <row r="9" spans="1:7">
      <c r="A9" s="3" t="s">
        <v>114</v>
      </c>
      <c r="B9" s="4">
        <f>B10</f>
        <v>1216717.43</v>
      </c>
      <c r="C9" s="4">
        <f t="shared" ref="C9:E9" si="0">C10</f>
        <v>2196365.08</v>
      </c>
      <c r="D9" s="4">
        <f t="shared" si="0"/>
        <v>2457755.5099999998</v>
      </c>
      <c r="E9" s="4">
        <f t="shared" si="0"/>
        <v>1591826.11</v>
      </c>
      <c r="F9" s="4">
        <f>E9/B9*100</f>
        <v>130.82956410018718</v>
      </c>
      <c r="G9" s="4">
        <f>E9/D9*100</f>
        <v>64.767471928076375</v>
      </c>
    </row>
    <row r="10" spans="1:7">
      <c r="A10" s="5" t="s">
        <v>115</v>
      </c>
      <c r="B10" s="6">
        <f>B11+B12+B13+B14</f>
        <v>1216717.43</v>
      </c>
      <c r="C10" s="6">
        <f>C11+C12+C13+C14</f>
        <v>2196365.08</v>
      </c>
      <c r="D10" s="6">
        <f>D11+D12+D13+D14</f>
        <v>2457755.5099999998</v>
      </c>
      <c r="E10" s="6">
        <f>E11+E12+E13+E14</f>
        <v>1591826.11</v>
      </c>
      <c r="F10" s="6">
        <f t="shared" ref="F10:F14" si="1">E10/B10*100</f>
        <v>130.82956410018718</v>
      </c>
      <c r="G10" s="6">
        <f t="shared" ref="G10:G14" si="2">E10/D10*100</f>
        <v>64.767471928076375</v>
      </c>
    </row>
    <row r="11" spans="1:7" s="24" customFormat="1" ht="15.75" customHeight="1">
      <c r="A11" s="15" t="s">
        <v>116</v>
      </c>
      <c r="B11" s="8">
        <v>1164890.74</v>
      </c>
      <c r="C11" s="8">
        <v>2128031.36</v>
      </c>
      <c r="D11" s="8">
        <v>2366043.5099999998</v>
      </c>
      <c r="E11" s="8">
        <v>1519232.43</v>
      </c>
      <c r="F11" s="8">
        <f t="shared" si="1"/>
        <v>130.41844851475085</v>
      </c>
      <c r="G11" s="8">
        <f t="shared" si="2"/>
        <v>64.209826386497866</v>
      </c>
    </row>
    <row r="12" spans="1:7" s="24" customFormat="1">
      <c r="A12" s="15" t="s">
        <v>117</v>
      </c>
      <c r="B12" s="8">
        <v>16639.66</v>
      </c>
      <c r="C12" s="8">
        <v>34354.639999999999</v>
      </c>
      <c r="D12" s="8">
        <v>7796</v>
      </c>
      <c r="E12" s="8">
        <v>5631.61</v>
      </c>
      <c r="F12" s="8">
        <f t="shared" si="1"/>
        <v>33.844501630441961</v>
      </c>
      <c r="G12" s="8">
        <f t="shared" si="2"/>
        <v>72.237172909184181</v>
      </c>
    </row>
    <row r="13" spans="1:7">
      <c r="A13" s="15" t="s">
        <v>118</v>
      </c>
      <c r="B13" s="8">
        <v>5356.61</v>
      </c>
      <c r="C13" s="8">
        <v>4313.49</v>
      </c>
      <c r="D13" s="8">
        <v>4300</v>
      </c>
      <c r="E13" s="8">
        <v>1531.3</v>
      </c>
      <c r="F13" s="8">
        <f t="shared" si="1"/>
        <v>28.587110131221056</v>
      </c>
      <c r="G13" s="8">
        <f t="shared" si="2"/>
        <v>35.611627906976743</v>
      </c>
    </row>
    <row r="14" spans="1:7">
      <c r="A14" s="15" t="s">
        <v>119</v>
      </c>
      <c r="B14" s="8">
        <v>29830.42</v>
      </c>
      <c r="C14" s="8">
        <v>29665.59</v>
      </c>
      <c r="D14" s="8">
        <v>79616</v>
      </c>
      <c r="E14" s="8">
        <v>65430.77</v>
      </c>
      <c r="F14" s="8">
        <f t="shared" si="1"/>
        <v>219.34243634518054</v>
      </c>
      <c r="G14" s="8">
        <f t="shared" si="2"/>
        <v>82.182940614951761</v>
      </c>
    </row>
    <row r="15" spans="1:7">
      <c r="A15" s="41"/>
      <c r="B15" s="11"/>
      <c r="C15" s="11"/>
      <c r="D15" s="11"/>
      <c r="E15" s="11"/>
      <c r="F15" s="11"/>
      <c r="G15" s="11"/>
    </row>
  </sheetData>
  <mergeCells count="3">
    <mergeCell ref="A1:G1"/>
    <mergeCell ref="A3:G3"/>
    <mergeCell ref="A5:G5"/>
  </mergeCells>
  <pageMargins left="0.70000000000000007" right="0.70000000000000007" top="1.1437007874015752" bottom="1.1437007874015752" header="0.75000000000000011" footer="0.75000000000000011"/>
  <pageSetup paperSize="9" scale="6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7"/>
  <sheetViews>
    <sheetView zoomScaleNormal="100" workbookViewId="0">
      <selection activeCell="J25" sqref="J25"/>
    </sheetView>
  </sheetViews>
  <sheetFormatPr defaultRowHeight="15"/>
  <cols>
    <col min="1" max="1" width="7.85546875" customWidth="1"/>
    <col min="2" max="2" width="8.85546875" customWidth="1"/>
    <col min="3" max="3" width="5.7109375" customWidth="1"/>
    <col min="4" max="4" width="26.7109375" customWidth="1"/>
    <col min="5" max="5" width="15.28515625" customWidth="1"/>
    <col min="6" max="6" width="26.7109375" hidden="1" customWidth="1"/>
    <col min="7" max="7" width="15.5703125" customWidth="1"/>
    <col min="8" max="8" width="18.5703125" customWidth="1"/>
    <col min="9" max="9" width="26.7109375" hidden="1" customWidth="1"/>
    <col min="10" max="10" width="12" customWidth="1"/>
    <col min="11" max="11" width="9.5703125" customWidth="1"/>
    <col min="12" max="60" width="9" customWidth="1"/>
    <col min="61" max="61" width="9.140625" customWidth="1"/>
  </cols>
  <sheetData>
    <row r="1" spans="1:62" ht="15.75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8">
      <c r="A2" s="1"/>
      <c r="B2" s="1"/>
      <c r="C2" s="1"/>
      <c r="D2" s="1"/>
      <c r="E2" s="1"/>
      <c r="F2" s="1"/>
      <c r="G2" s="1"/>
      <c r="H2" s="2"/>
      <c r="I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1:62" ht="18" customHeight="1">
      <c r="A3" s="270" t="s">
        <v>120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1:62" ht="18">
      <c r="A4" s="1"/>
      <c r="B4" s="1"/>
      <c r="C4" s="1"/>
      <c r="D4" s="1"/>
      <c r="E4" s="1"/>
      <c r="F4" s="1"/>
      <c r="G4" s="1"/>
      <c r="H4" s="2"/>
      <c r="I4" s="2"/>
      <c r="J4" s="10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1:62" ht="38.25">
      <c r="A5" s="278" t="s">
        <v>212</v>
      </c>
      <c r="B5" s="279"/>
      <c r="C5" s="279"/>
      <c r="D5" s="280"/>
      <c r="E5" s="181" t="s">
        <v>265</v>
      </c>
      <c r="F5" s="181" t="s">
        <v>237</v>
      </c>
      <c r="G5" s="181" t="s">
        <v>266</v>
      </c>
      <c r="H5" s="181" t="s">
        <v>267</v>
      </c>
      <c r="I5" s="137" t="s">
        <v>238</v>
      </c>
      <c r="J5" s="137" t="s">
        <v>238</v>
      </c>
      <c r="K5" s="137" t="s">
        <v>238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1:62" s="184" customFormat="1" ht="12.75" customHeight="1">
      <c r="A6" s="281">
        <v>1</v>
      </c>
      <c r="B6" s="282"/>
      <c r="C6" s="282"/>
      <c r="D6" s="283"/>
      <c r="E6" s="186">
        <v>2</v>
      </c>
      <c r="F6" s="188">
        <v>3</v>
      </c>
      <c r="G6" s="187">
        <v>3</v>
      </c>
      <c r="H6" s="185">
        <v>4</v>
      </c>
      <c r="I6" s="185"/>
      <c r="J6" s="180" t="s">
        <v>261</v>
      </c>
      <c r="K6" s="180" t="s">
        <v>262</v>
      </c>
    </row>
    <row r="7" spans="1:62" ht="25.5">
      <c r="A7" s="3">
        <v>8</v>
      </c>
      <c r="B7" s="3"/>
      <c r="C7" s="3"/>
      <c r="D7" s="3" t="s">
        <v>121</v>
      </c>
      <c r="E7" s="42"/>
      <c r="F7" s="42"/>
      <c r="G7" s="42"/>
      <c r="H7" s="42"/>
      <c r="I7" s="42"/>
      <c r="J7" s="42"/>
      <c r="K7" s="42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81"/>
      <c r="BJ7" s="81"/>
    </row>
    <row r="8" spans="1:62">
      <c r="A8" s="5"/>
      <c r="B8" s="43">
        <v>84</v>
      </c>
      <c r="C8" s="43"/>
      <c r="D8" s="43" t="s">
        <v>122</v>
      </c>
      <c r="E8" s="44"/>
      <c r="F8" s="44"/>
      <c r="G8" s="44"/>
      <c r="H8" s="44"/>
      <c r="I8" s="44"/>
      <c r="J8" s="44"/>
      <c r="K8" s="44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81"/>
      <c r="BJ8" s="81"/>
    </row>
    <row r="9" spans="1:62" ht="25.5">
      <c r="A9" s="36"/>
      <c r="B9" s="36"/>
      <c r="C9" s="13" t="s">
        <v>123</v>
      </c>
      <c r="D9" s="20" t="s">
        <v>124</v>
      </c>
      <c r="E9" s="45"/>
      <c r="F9" s="45"/>
      <c r="G9" s="45"/>
      <c r="H9" s="45"/>
      <c r="I9" s="45"/>
      <c r="J9" s="45"/>
      <c r="K9" s="4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81"/>
      <c r="BJ9" s="81"/>
    </row>
    <row r="10" spans="1:62" ht="25.5">
      <c r="A10" s="37">
        <v>5</v>
      </c>
      <c r="B10" s="38"/>
      <c r="C10" s="38"/>
      <c r="D10" s="39" t="s">
        <v>125</v>
      </c>
      <c r="E10" s="42"/>
      <c r="F10" s="42"/>
      <c r="G10" s="42"/>
      <c r="H10" s="42"/>
      <c r="I10" s="42"/>
      <c r="J10" s="42"/>
      <c r="K10" s="42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81"/>
      <c r="BJ10" s="81"/>
    </row>
    <row r="11" spans="1:62" ht="25.5">
      <c r="A11" s="43"/>
      <c r="B11" s="43">
        <v>54</v>
      </c>
      <c r="C11" s="43"/>
      <c r="D11" s="46" t="s">
        <v>126</v>
      </c>
      <c r="E11" s="44"/>
      <c r="F11" s="44"/>
      <c r="G11" s="44"/>
      <c r="H11" s="44"/>
      <c r="I11" s="44"/>
      <c r="J11" s="44"/>
      <c r="K11" s="44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81"/>
      <c r="BJ11" s="81"/>
    </row>
    <row r="12" spans="1:62">
      <c r="A12" s="26"/>
      <c r="B12" s="26"/>
      <c r="C12" s="13" t="s">
        <v>38</v>
      </c>
      <c r="D12" s="13" t="s">
        <v>39</v>
      </c>
      <c r="E12" s="45"/>
      <c r="F12" s="45"/>
      <c r="G12" s="45"/>
      <c r="H12" s="45"/>
      <c r="I12" s="45"/>
      <c r="J12" s="45"/>
      <c r="K12" s="4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81"/>
      <c r="BJ12" s="81"/>
    </row>
    <row r="13" spans="1:62">
      <c r="A13" s="26"/>
      <c r="B13" s="26"/>
      <c r="C13" s="13" t="s">
        <v>127</v>
      </c>
      <c r="D13" s="13" t="s">
        <v>23</v>
      </c>
      <c r="E13" s="45"/>
      <c r="F13" s="45"/>
      <c r="G13" s="45"/>
      <c r="H13" s="45"/>
      <c r="I13" s="45"/>
      <c r="J13" s="45"/>
      <c r="K13" s="4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81"/>
      <c r="BJ13" s="81"/>
    </row>
    <row r="14" spans="1:6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1:62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1:6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1:6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1:6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1:62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</row>
    <row r="20" spans="1:6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</row>
    <row r="21" spans="1:62">
      <c r="A21" s="81"/>
      <c r="B21" s="81"/>
      <c r="C21" s="81"/>
      <c r="D21" s="81"/>
      <c r="E21" s="81"/>
      <c r="F21" s="81"/>
      <c r="G21" s="81"/>
      <c r="H21" s="81"/>
      <c r="I21" s="98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</row>
    <row r="22" spans="1:6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</row>
    <row r="23" spans="1:6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</row>
    <row r="24" spans="1:6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</row>
    <row r="25" spans="1:6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</row>
    <row r="26" spans="1:6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</row>
    <row r="27" spans="1:6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</row>
    <row r="28" spans="1:6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</row>
    <row r="29" spans="1:6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</row>
    <row r="30" spans="1:6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</row>
    <row r="31" spans="1:6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</row>
    <row r="32" spans="1:6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</row>
    <row r="33" spans="1:54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</row>
    <row r="34" spans="1:54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</row>
    <row r="36" spans="1:54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</row>
    <row r="38" spans="1:54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</row>
    <row r="40" spans="1:54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</row>
    <row r="42" spans="1:54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</row>
    <row r="44" spans="1:54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</row>
    <row r="46" spans="1:54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</row>
    <row r="47" spans="1:54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</row>
    <row r="48" spans="1:54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</row>
    <row r="49" spans="1:54">
      <c r="A49" s="81"/>
      <c r="B49" s="81"/>
      <c r="C49" s="81"/>
      <c r="D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</row>
    <row r="50" spans="1:54">
      <c r="A50" s="81"/>
      <c r="B50" s="81"/>
      <c r="C50" s="81"/>
      <c r="D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</row>
    <row r="51" spans="1:54">
      <c r="A51" s="81"/>
      <c r="B51" s="81"/>
      <c r="C51" s="81"/>
      <c r="D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</row>
    <row r="52" spans="1:54">
      <c r="A52" s="81"/>
      <c r="B52" s="81"/>
      <c r="C52" s="81"/>
      <c r="D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</row>
    <row r="53" spans="1:54">
      <c r="A53" s="81"/>
      <c r="B53" s="81"/>
      <c r="C53" s="81"/>
      <c r="D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</row>
    <row r="54" spans="1:54">
      <c r="A54" s="81"/>
      <c r="B54" s="81"/>
      <c r="C54" s="81"/>
      <c r="D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</row>
    <row r="55" spans="1:54">
      <c r="A55" s="81"/>
      <c r="B55" s="81"/>
      <c r="C55" s="81"/>
      <c r="D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</row>
    <row r="56" spans="1:54">
      <c r="A56" s="81"/>
      <c r="B56" s="81"/>
      <c r="C56" s="81"/>
      <c r="D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</row>
    <row r="57" spans="1:54">
      <c r="A57" s="81"/>
      <c r="B57" s="81"/>
      <c r="C57" s="81"/>
      <c r="D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</row>
    <row r="58" spans="1:54">
      <c r="A58" s="81"/>
      <c r="B58" s="81"/>
      <c r="C58" s="81"/>
      <c r="D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</row>
    <row r="59" spans="1:54">
      <c r="A59" s="81"/>
      <c r="B59" s="81"/>
      <c r="C59" s="81"/>
      <c r="D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</row>
    <row r="60" spans="1:54">
      <c r="A60" s="81"/>
      <c r="B60" s="81"/>
      <c r="C60" s="81"/>
      <c r="D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</row>
    <row r="61" spans="1:54">
      <c r="A61" s="81"/>
      <c r="B61" s="81"/>
      <c r="C61" s="81"/>
      <c r="D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</row>
    <row r="62" spans="1:54">
      <c r="A62" s="81"/>
      <c r="B62" s="81"/>
      <c r="C62" s="81"/>
      <c r="D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</row>
    <row r="63" spans="1:54">
      <c r="A63" s="81"/>
      <c r="B63" s="81"/>
      <c r="C63" s="81"/>
      <c r="D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</row>
    <row r="64" spans="1:54">
      <c r="A64" s="81"/>
      <c r="B64" s="81"/>
      <c r="C64" s="81"/>
      <c r="D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</row>
    <row r="65" spans="1:54">
      <c r="A65" s="81"/>
      <c r="B65" s="81"/>
      <c r="C65" s="81"/>
      <c r="D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</row>
    <row r="66" spans="1:54">
      <c r="A66" s="81"/>
      <c r="B66" s="81"/>
      <c r="C66" s="81"/>
      <c r="D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</row>
    <row r="67" spans="1:54">
      <c r="A67" s="81"/>
      <c r="B67" s="81"/>
      <c r="C67" s="81"/>
      <c r="D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</row>
    <row r="68" spans="1:54">
      <c r="A68" s="81"/>
      <c r="B68" s="81"/>
      <c r="C68" s="81"/>
      <c r="D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</row>
    <row r="69" spans="1:54">
      <c r="A69" s="81"/>
      <c r="B69" s="81"/>
      <c r="C69" s="81"/>
      <c r="D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</row>
    <row r="70" spans="1:54">
      <c r="A70" s="81"/>
      <c r="B70" s="81"/>
      <c r="C70" s="81"/>
      <c r="D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</row>
    <row r="71" spans="1:54">
      <c r="A71" s="81"/>
      <c r="B71" s="81"/>
      <c r="C71" s="81"/>
      <c r="D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</row>
    <row r="72" spans="1:54">
      <c r="A72" s="81"/>
      <c r="B72" s="81"/>
      <c r="C72" s="81"/>
      <c r="D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</row>
    <row r="73" spans="1:54">
      <c r="A73" s="81"/>
      <c r="B73" s="81"/>
      <c r="C73" s="81"/>
      <c r="D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</row>
    <row r="74" spans="1:54">
      <c r="A74" s="81"/>
      <c r="B74" s="81"/>
      <c r="C74" s="81"/>
      <c r="D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</row>
    <row r="75" spans="1:54">
      <c r="A75" s="81"/>
      <c r="B75" s="81"/>
      <c r="C75" s="81"/>
      <c r="D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</row>
    <row r="76" spans="1:54">
      <c r="A76" s="81"/>
      <c r="B76" s="81"/>
      <c r="C76" s="81"/>
      <c r="D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</row>
    <row r="77" spans="1:54">
      <c r="A77" s="81"/>
      <c r="B77" s="81"/>
      <c r="C77" s="81"/>
      <c r="D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</row>
    <row r="78" spans="1:54">
      <c r="A78" s="81"/>
      <c r="B78" s="81"/>
      <c r="C78" s="81"/>
      <c r="D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</row>
    <row r="79" spans="1:54">
      <c r="A79" s="81"/>
      <c r="B79" s="81"/>
      <c r="C79" s="81"/>
      <c r="D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</row>
    <row r="80" spans="1:54">
      <c r="A80" s="81"/>
      <c r="B80" s="81"/>
      <c r="C80" s="81"/>
      <c r="D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</row>
    <row r="81" spans="1:54">
      <c r="A81" s="81"/>
      <c r="B81" s="81"/>
      <c r="C81" s="81"/>
      <c r="D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</row>
    <row r="82" spans="1:54">
      <c r="A82" s="81"/>
      <c r="B82" s="81"/>
      <c r="C82" s="81"/>
      <c r="D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</row>
    <row r="83" spans="1:54">
      <c r="A83" s="81"/>
      <c r="B83" s="81"/>
      <c r="C83" s="81"/>
      <c r="D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</row>
    <row r="84" spans="1:54">
      <c r="A84" s="81"/>
      <c r="B84" s="81"/>
      <c r="C84" s="81"/>
      <c r="D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</row>
    <row r="85" spans="1:54">
      <c r="A85" s="81"/>
      <c r="B85" s="81"/>
      <c r="C85" s="81"/>
      <c r="D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</row>
    <row r="86" spans="1:54">
      <c r="A86" s="81"/>
      <c r="B86" s="81"/>
      <c r="C86" s="81"/>
      <c r="D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</row>
    <row r="87" spans="1:54">
      <c r="A87" s="81"/>
      <c r="B87" s="81"/>
      <c r="C87" s="81"/>
      <c r="D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</row>
    <row r="88" spans="1:54">
      <c r="A88" s="81"/>
      <c r="B88" s="81"/>
      <c r="C88" s="81"/>
      <c r="D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</row>
    <row r="89" spans="1:54">
      <c r="A89" s="81"/>
      <c r="B89" s="81"/>
      <c r="C89" s="81"/>
      <c r="D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</row>
    <row r="90" spans="1:54">
      <c r="A90" s="81"/>
      <c r="B90" s="81"/>
      <c r="C90" s="81"/>
      <c r="D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</row>
    <row r="91" spans="1:54">
      <c r="A91" s="81"/>
      <c r="B91" s="81"/>
      <c r="C91" s="81"/>
      <c r="D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</row>
    <row r="92" spans="1:54">
      <c r="A92" s="81"/>
      <c r="B92" s="81"/>
      <c r="C92" s="81"/>
      <c r="D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</row>
    <row r="93" spans="1:54">
      <c r="A93" s="81"/>
      <c r="B93" s="81"/>
      <c r="C93" s="81"/>
      <c r="D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</row>
    <row r="94" spans="1:54">
      <c r="A94" s="81"/>
      <c r="B94" s="81"/>
      <c r="C94" s="81"/>
      <c r="D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</row>
    <row r="95" spans="1:54">
      <c r="A95" s="81"/>
      <c r="B95" s="81"/>
      <c r="C95" s="81"/>
      <c r="D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</row>
    <row r="96" spans="1:54">
      <c r="A96" s="81"/>
      <c r="B96" s="81"/>
      <c r="C96" s="81"/>
      <c r="D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</row>
    <row r="97" spans="1:54">
      <c r="A97" s="81"/>
      <c r="B97" s="81"/>
      <c r="C97" s="81"/>
      <c r="D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</row>
    <row r="98" spans="1:54">
      <c r="A98" s="81"/>
      <c r="B98" s="81"/>
      <c r="C98" s="81"/>
      <c r="D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</row>
    <row r="99" spans="1:54">
      <c r="A99" s="81"/>
      <c r="B99" s="81"/>
      <c r="C99" s="81"/>
      <c r="D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</row>
    <row r="100" spans="1:54">
      <c r="A100" s="81"/>
      <c r="B100" s="81"/>
      <c r="C100" s="81"/>
      <c r="D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</row>
    <row r="101" spans="1:54">
      <c r="A101" s="81"/>
      <c r="B101" s="81"/>
      <c r="C101" s="81"/>
      <c r="D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</row>
    <row r="102" spans="1:54">
      <c r="A102" s="81"/>
      <c r="B102" s="81"/>
      <c r="C102" s="81"/>
      <c r="D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</row>
    <row r="103" spans="1:54">
      <c r="A103" s="81"/>
      <c r="B103" s="81"/>
      <c r="C103" s="81"/>
      <c r="D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</row>
    <row r="104" spans="1:54">
      <c r="A104" s="81"/>
      <c r="B104" s="81"/>
      <c r="C104" s="81"/>
      <c r="D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</row>
    <row r="105" spans="1:54">
      <c r="A105" s="81"/>
      <c r="B105" s="81"/>
      <c r="C105" s="81"/>
      <c r="D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</row>
    <row r="106" spans="1:54">
      <c r="A106" s="81"/>
      <c r="B106" s="81"/>
      <c r="C106" s="81"/>
      <c r="D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</row>
    <row r="107" spans="1:54">
      <c r="A107" s="81"/>
      <c r="B107" s="81"/>
      <c r="C107" s="81"/>
      <c r="D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</row>
    <row r="108" spans="1:54">
      <c r="A108" s="81"/>
      <c r="B108" s="81"/>
      <c r="C108" s="81"/>
      <c r="D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</row>
    <row r="109" spans="1:54">
      <c r="A109" s="81"/>
      <c r="B109" s="81"/>
      <c r="C109" s="81"/>
      <c r="D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</row>
    <row r="110" spans="1:54">
      <c r="A110" s="81"/>
      <c r="B110" s="81"/>
      <c r="C110" s="81"/>
      <c r="D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</row>
    <row r="111" spans="1:54">
      <c r="A111" s="81"/>
      <c r="B111" s="81"/>
      <c r="C111" s="81"/>
      <c r="D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</row>
    <row r="112" spans="1:54">
      <c r="A112" s="81"/>
      <c r="B112" s="81"/>
      <c r="C112" s="81"/>
      <c r="D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</row>
    <row r="113" spans="1:54">
      <c r="A113" s="81"/>
      <c r="B113" s="81"/>
      <c r="C113" s="81"/>
      <c r="D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</row>
    <row r="114" spans="1:54">
      <c r="A114" s="81"/>
      <c r="B114" s="81"/>
      <c r="C114" s="81"/>
      <c r="D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</row>
    <row r="115" spans="1:54">
      <c r="A115" s="81"/>
      <c r="B115" s="81"/>
      <c r="C115" s="81"/>
      <c r="D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</row>
    <row r="116" spans="1:54">
      <c r="A116" s="81"/>
      <c r="B116" s="81"/>
      <c r="C116" s="81"/>
      <c r="D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</row>
    <row r="117" spans="1:54">
      <c r="A117" s="81"/>
      <c r="B117" s="81"/>
      <c r="C117" s="81"/>
      <c r="D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</row>
    <row r="118" spans="1:54">
      <c r="A118" s="81"/>
      <c r="B118" s="81"/>
      <c r="C118" s="81"/>
      <c r="D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</row>
    <row r="119" spans="1:54">
      <c r="A119" s="81"/>
      <c r="B119" s="81"/>
      <c r="C119" s="81"/>
      <c r="D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</row>
    <row r="120" spans="1:54"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</row>
    <row r="121" spans="1:54"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</row>
    <row r="122" spans="1:54"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</row>
    <row r="123" spans="1:54"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</row>
    <row r="124" spans="1:54"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</row>
    <row r="125" spans="1:54"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</row>
    <row r="126" spans="1:54"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</row>
    <row r="127" spans="1:54"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</row>
  </sheetData>
  <mergeCells count="4">
    <mergeCell ref="A5:D5"/>
    <mergeCell ref="A3:K3"/>
    <mergeCell ref="A1:K1"/>
    <mergeCell ref="A6:D6"/>
  </mergeCells>
  <pageMargins left="0.70000000000000007" right="0.70000000000000007" top="1.1437007874015752" bottom="1.1437007874015752" header="0.75000000000000011" footer="0.75000000000000011"/>
  <pageSetup paperSize="9" scale="7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P17" sqref="P17"/>
    </sheetView>
  </sheetViews>
  <sheetFormatPr defaultColWidth="8.85546875" defaultRowHeight="15"/>
  <cols>
    <col min="1" max="1" width="25.28515625" style="134" customWidth="1"/>
    <col min="2" max="2" width="20.5703125" style="134" customWidth="1"/>
    <col min="3" max="3" width="25.28515625" style="134" hidden="1" customWidth="1"/>
    <col min="4" max="4" width="19.85546875" style="134" customWidth="1"/>
    <col min="5" max="5" width="20.5703125" style="134" customWidth="1"/>
    <col min="6" max="6" width="9.85546875" style="134" customWidth="1"/>
    <col min="7" max="16384" width="8.85546875" style="134"/>
  </cols>
  <sheetData>
    <row r="1" spans="1:7" ht="15.75" customHeight="1">
      <c r="A1" s="276" t="s">
        <v>0</v>
      </c>
      <c r="B1" s="276"/>
      <c r="C1" s="276"/>
      <c r="D1" s="276"/>
      <c r="E1" s="276"/>
      <c r="F1" s="276"/>
      <c r="G1" s="276"/>
    </row>
    <row r="2" spans="1:7" ht="18">
      <c r="A2" s="135"/>
      <c r="B2" s="135"/>
      <c r="C2" s="135"/>
      <c r="D2" s="135"/>
      <c r="E2" s="136"/>
      <c r="F2" s="136"/>
    </row>
    <row r="3" spans="1:7" ht="18" customHeight="1">
      <c r="A3" s="276" t="s">
        <v>231</v>
      </c>
      <c r="B3" s="276"/>
      <c r="C3" s="276"/>
      <c r="D3" s="276"/>
      <c r="E3" s="276"/>
      <c r="F3" s="276"/>
      <c r="G3" s="276"/>
    </row>
    <row r="4" spans="1:7" ht="18">
      <c r="A4" s="135"/>
      <c r="B4" s="135"/>
      <c r="C4" s="135"/>
      <c r="D4" s="135"/>
      <c r="E4" s="136"/>
      <c r="F4" s="136"/>
    </row>
    <row r="5" spans="1:7" ht="25.5">
      <c r="A5" s="137" t="s">
        <v>212</v>
      </c>
      <c r="B5" s="181" t="s">
        <v>265</v>
      </c>
      <c r="C5" s="181" t="s">
        <v>237</v>
      </c>
      <c r="D5" s="181" t="s">
        <v>266</v>
      </c>
      <c r="E5" s="181" t="s">
        <v>267</v>
      </c>
      <c r="F5" s="137" t="s">
        <v>238</v>
      </c>
      <c r="G5" s="137" t="s">
        <v>238</v>
      </c>
    </row>
    <row r="6" spans="1:7" ht="10.5" customHeight="1">
      <c r="A6" s="205">
        <v>1</v>
      </c>
      <c r="B6" s="186">
        <v>2</v>
      </c>
      <c r="C6" s="188">
        <v>3</v>
      </c>
      <c r="D6" s="187">
        <v>3</v>
      </c>
      <c r="E6" s="182">
        <v>4</v>
      </c>
      <c r="F6" s="180" t="s">
        <v>261</v>
      </c>
      <c r="G6" s="190" t="s">
        <v>262</v>
      </c>
    </row>
    <row r="7" spans="1:7">
      <c r="A7" s="141" t="s">
        <v>230</v>
      </c>
      <c r="B7" s="142"/>
      <c r="C7" s="140"/>
      <c r="D7" s="140"/>
      <c r="E7" s="140"/>
      <c r="F7" s="140"/>
      <c r="G7" s="140"/>
    </row>
    <row r="8" spans="1:7" ht="25.5">
      <c r="A8" s="141" t="s">
        <v>229</v>
      </c>
      <c r="B8" s="142"/>
      <c r="C8" s="140"/>
      <c r="D8" s="140"/>
      <c r="E8" s="140"/>
      <c r="F8" s="140"/>
      <c r="G8" s="140"/>
    </row>
    <row r="9" spans="1:7" ht="25.5">
      <c r="A9" s="143" t="s">
        <v>228</v>
      </c>
      <c r="B9" s="142"/>
      <c r="C9" s="140"/>
      <c r="D9" s="140"/>
      <c r="E9" s="140"/>
      <c r="F9" s="140"/>
      <c r="G9" s="140"/>
    </row>
    <row r="10" spans="1:7">
      <c r="A10" s="143"/>
      <c r="B10" s="142"/>
      <c r="C10" s="140"/>
      <c r="D10" s="140"/>
      <c r="E10" s="140"/>
      <c r="F10" s="140"/>
      <c r="G10" s="140"/>
    </row>
    <row r="11" spans="1:7">
      <c r="A11" s="141" t="s">
        <v>227</v>
      </c>
      <c r="B11" s="142"/>
      <c r="C11" s="140"/>
      <c r="D11" s="140"/>
      <c r="E11" s="140"/>
      <c r="F11" s="140"/>
      <c r="G11" s="140"/>
    </row>
    <row r="12" spans="1:7">
      <c r="A12" s="138" t="s">
        <v>213</v>
      </c>
      <c r="B12" s="142"/>
      <c r="C12" s="140"/>
      <c r="D12" s="140"/>
      <c r="E12" s="140"/>
      <c r="F12" s="140"/>
      <c r="G12" s="140"/>
    </row>
    <row r="13" spans="1:7">
      <c r="A13" s="139" t="s">
        <v>214</v>
      </c>
      <c r="B13" s="142"/>
      <c r="C13" s="140"/>
      <c r="D13" s="140"/>
      <c r="E13" s="140"/>
      <c r="F13" s="144"/>
      <c r="G13" s="144"/>
    </row>
    <row r="14" spans="1:7">
      <c r="A14" s="138" t="s">
        <v>218</v>
      </c>
      <c r="B14" s="142"/>
      <c r="C14" s="140"/>
      <c r="D14" s="140"/>
      <c r="E14" s="140"/>
      <c r="F14" s="144"/>
      <c r="G14" s="144"/>
    </row>
    <row r="15" spans="1:7">
      <c r="A15" s="139" t="s">
        <v>219</v>
      </c>
      <c r="B15" s="142"/>
      <c r="C15" s="140"/>
      <c r="D15" s="140"/>
      <c r="E15" s="140"/>
      <c r="F15" s="144"/>
      <c r="G15" s="144"/>
    </row>
  </sheetData>
  <mergeCells count="2">
    <mergeCell ref="A3:G3"/>
    <mergeCell ref="A1:G1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21"/>
  <sheetViews>
    <sheetView zoomScaleNormal="100" workbookViewId="0">
      <selection activeCell="O417" sqref="O417"/>
    </sheetView>
  </sheetViews>
  <sheetFormatPr defaultRowHeight="15"/>
  <cols>
    <col min="1" max="1" width="7.85546875" customWidth="1"/>
    <col min="2" max="2" width="8.85546875" customWidth="1"/>
    <col min="3" max="3" width="9.140625" customWidth="1"/>
    <col min="4" max="4" width="31.7109375" customWidth="1"/>
    <col min="5" max="5" width="26.7109375" style="105" hidden="1" customWidth="1"/>
    <col min="6" max="6" width="22.28515625" customWidth="1"/>
    <col min="7" max="7" width="20.42578125" customWidth="1"/>
    <col min="8" max="8" width="11.5703125" customWidth="1"/>
    <col min="9" max="11" width="13.42578125" customWidth="1"/>
    <col min="12" max="1016" width="9" customWidth="1"/>
    <col min="1017" max="1017" width="9.140625" customWidth="1"/>
  </cols>
  <sheetData>
    <row r="1" spans="1:56" ht="18">
      <c r="A1" s="1"/>
      <c r="B1" s="1"/>
      <c r="C1" s="1"/>
      <c r="D1" s="1"/>
      <c r="E1" s="103"/>
      <c r="F1" s="1"/>
      <c r="G1" s="47"/>
      <c r="H1" s="2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</row>
    <row r="2" spans="1:56" ht="18" customHeight="1">
      <c r="A2" s="270" t="s">
        <v>128</v>
      </c>
      <c r="B2" s="270"/>
      <c r="C2" s="270"/>
      <c r="D2" s="270"/>
      <c r="E2" s="270"/>
      <c r="F2" s="270"/>
      <c r="G2" s="270"/>
      <c r="H2" s="270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</row>
    <row r="3" spans="1:56" ht="18" customHeight="1">
      <c r="A3" s="194"/>
      <c r="B3" s="194"/>
      <c r="C3" s="194"/>
      <c r="D3" s="194"/>
      <c r="E3" s="194"/>
      <c r="F3" s="194"/>
      <c r="G3" s="194"/>
      <c r="H3" s="194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</row>
    <row r="4" spans="1:56" ht="18" customHeight="1">
      <c r="A4" s="270" t="s">
        <v>240</v>
      </c>
      <c r="B4" s="270"/>
      <c r="C4" s="270"/>
      <c r="D4" s="270"/>
      <c r="E4" s="270"/>
      <c r="F4" s="270"/>
      <c r="G4" s="270"/>
      <c r="H4" s="27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</row>
    <row r="5" spans="1:56" ht="18">
      <c r="A5" s="1"/>
      <c r="B5" s="1"/>
      <c r="C5" s="1"/>
      <c r="D5" s="1"/>
      <c r="E5" s="103"/>
      <c r="F5" s="1"/>
      <c r="G5" s="2"/>
      <c r="H5" s="102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</row>
    <row r="6" spans="1:56" ht="25.5">
      <c r="A6" s="278" t="s">
        <v>212</v>
      </c>
      <c r="B6" s="279"/>
      <c r="C6" s="279"/>
      <c r="D6" s="280"/>
      <c r="E6" s="104" t="s">
        <v>239</v>
      </c>
      <c r="F6" s="181" t="s">
        <v>266</v>
      </c>
      <c r="G6" s="99" t="s">
        <v>267</v>
      </c>
      <c r="H6" s="99" t="s">
        <v>238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</row>
    <row r="7" spans="1:56" ht="12" customHeight="1">
      <c r="A7" s="281">
        <v>1</v>
      </c>
      <c r="B7" s="282"/>
      <c r="C7" s="282"/>
      <c r="D7" s="283"/>
      <c r="E7" s="189">
        <v>2</v>
      </c>
      <c r="F7" s="195">
        <v>2</v>
      </c>
      <c r="G7" s="195">
        <v>3</v>
      </c>
      <c r="H7" s="180" t="s">
        <v>263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</row>
    <row r="8" spans="1:56" ht="33" customHeight="1">
      <c r="A8" s="297" t="s">
        <v>242</v>
      </c>
      <c r="B8" s="298"/>
      <c r="C8" s="299"/>
      <c r="D8" s="191" t="s">
        <v>241</v>
      </c>
      <c r="E8" s="193">
        <f>SUM(E9:E14)</f>
        <v>2196365.0700000003</v>
      </c>
      <c r="F8" s="193">
        <f>SUM(F9:F14)</f>
        <v>2457755.5099999998</v>
      </c>
      <c r="G8" s="193">
        <f>SUM(G9:G14)</f>
        <v>1591826.11</v>
      </c>
      <c r="H8" s="193">
        <f>G8/F8*100</f>
        <v>64.767471928076375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</row>
    <row r="9" spans="1:56" ht="15" customHeight="1">
      <c r="A9" s="288" t="s">
        <v>132</v>
      </c>
      <c r="B9" s="289"/>
      <c r="C9" s="290"/>
      <c r="D9" s="52" t="s">
        <v>39</v>
      </c>
      <c r="E9" s="192">
        <f>E17+E44+E63+E74+E82+E90+E94+E103+E112+E130+E135+E140+E149+E155+E49+E86+E144</f>
        <v>181918.84999999998</v>
      </c>
      <c r="F9" s="192">
        <f>F17+F44+F63+F74+F82+F90+F94+F103+F112+F130+F135+F140+F149+F155+F49+F86+F144+F54+F58+F121</f>
        <v>246291</v>
      </c>
      <c r="G9" s="192">
        <f>G17+G44+G63+G74+G82+G90+G94+G103+G112+G130+G135+G140+G149+G155+G49+G86+G144+G54+G58+G121</f>
        <v>228002.36</v>
      </c>
      <c r="H9" s="192">
        <f t="shared" ref="H9:H82" si="0">G9/F9*100</f>
        <v>92.574377464056738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</row>
    <row r="10" spans="1:56" ht="15" customHeight="1">
      <c r="A10" s="288" t="s">
        <v>166</v>
      </c>
      <c r="B10" s="289"/>
      <c r="C10" s="290"/>
      <c r="D10" s="52" t="s">
        <v>23</v>
      </c>
      <c r="E10" s="12">
        <f>E160+E292+E308+E324+E350</f>
        <v>79235.51999999999</v>
      </c>
      <c r="F10" s="12">
        <f>F160+F292+F308+F324+F350</f>
        <v>82740</v>
      </c>
      <c r="G10" s="12">
        <f>G160+G292+G308+G324+G350</f>
        <v>47855.970000000008</v>
      </c>
      <c r="H10" s="12">
        <f t="shared" si="0"/>
        <v>57.838977519941992</v>
      </c>
      <c r="I10" s="91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</row>
    <row r="11" spans="1:56" ht="15" customHeight="1">
      <c r="A11" s="288" t="s">
        <v>167</v>
      </c>
      <c r="B11" s="289"/>
      <c r="C11" s="290"/>
      <c r="D11" s="74" t="s">
        <v>27</v>
      </c>
      <c r="E11" s="12">
        <f>E195+E333</f>
        <v>10219.66</v>
      </c>
      <c r="F11" s="12">
        <f>F195+F333</f>
        <v>15000</v>
      </c>
      <c r="G11" s="12">
        <f>G195+G333</f>
        <v>6563.5700000000006</v>
      </c>
      <c r="H11" s="12">
        <f t="shared" si="0"/>
        <v>43.757133333333336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</row>
    <row r="12" spans="1:56" ht="15" customHeight="1">
      <c r="A12" s="288" t="s">
        <v>168</v>
      </c>
      <c r="B12" s="289"/>
      <c r="C12" s="290"/>
      <c r="D12" s="74" t="s">
        <v>16</v>
      </c>
      <c r="E12" s="12">
        <f>E220+E278+E296+E341+E354</f>
        <v>1834693.7500000002</v>
      </c>
      <c r="F12" s="12">
        <f>F220+F278+F296+F341+F354+F416</f>
        <v>2048928.51</v>
      </c>
      <c r="G12" s="12">
        <f>G220+G278+G296+G341+G354+G416</f>
        <v>1276690.5500000003</v>
      </c>
      <c r="H12" s="12">
        <f t="shared" si="0"/>
        <v>62.310155955612146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</row>
    <row r="13" spans="1:56" ht="15" customHeight="1">
      <c r="A13" s="288" t="s">
        <v>179</v>
      </c>
      <c r="B13" s="289"/>
      <c r="C13" s="290"/>
      <c r="D13" s="52" t="s">
        <v>236</v>
      </c>
      <c r="E13" s="12">
        <f>E372+E392+E359</f>
        <v>87443.75</v>
      </c>
      <c r="F13" s="12">
        <f>F372+F392+F359</f>
        <v>62796</v>
      </c>
      <c r="G13" s="12">
        <f>G372+G392+G359</f>
        <v>30173.27</v>
      </c>
      <c r="H13" s="12">
        <f t="shared" si="0"/>
        <v>48.049668768711385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</row>
    <row r="14" spans="1:56" ht="15" customHeight="1">
      <c r="A14" s="288" t="s">
        <v>169</v>
      </c>
      <c r="B14" s="289"/>
      <c r="C14" s="290"/>
      <c r="D14" s="52" t="s">
        <v>33</v>
      </c>
      <c r="E14" s="12">
        <f>E251+E315</f>
        <v>2853.54</v>
      </c>
      <c r="F14" s="12">
        <f>F251+F315+F407</f>
        <v>2000</v>
      </c>
      <c r="G14" s="12">
        <f>G251+G315+G407</f>
        <v>2540.39</v>
      </c>
      <c r="H14" s="12">
        <f t="shared" si="0"/>
        <v>127.01949999999999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</row>
    <row r="15" spans="1:56" ht="63.75">
      <c r="A15" s="291" t="s">
        <v>129</v>
      </c>
      <c r="B15" s="292"/>
      <c r="C15" s="293"/>
      <c r="D15" s="48" t="s">
        <v>130</v>
      </c>
      <c r="E15" s="49">
        <f>E16+E43</f>
        <v>155571.32</v>
      </c>
      <c r="F15" s="49">
        <f>F16+F43+F48</f>
        <v>163010</v>
      </c>
      <c r="G15" s="49">
        <f>G16+G43+G48</f>
        <v>113983.79999999999</v>
      </c>
      <c r="H15" s="49">
        <f t="shared" si="0"/>
        <v>69.924421814612586</v>
      </c>
      <c r="I15" s="83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</row>
    <row r="16" spans="1:56" ht="15" customHeight="1">
      <c r="A16" s="294" t="s">
        <v>131</v>
      </c>
      <c r="B16" s="295"/>
      <c r="C16" s="296"/>
      <c r="D16" s="50" t="s">
        <v>42</v>
      </c>
      <c r="E16" s="51">
        <f>E18+E41</f>
        <v>141702.39000000001</v>
      </c>
      <c r="F16" s="51">
        <f>F18+F41</f>
        <v>148714</v>
      </c>
      <c r="G16" s="51">
        <f>G18+G41</f>
        <v>108361.62999999999</v>
      </c>
      <c r="H16" s="51">
        <f t="shared" si="0"/>
        <v>72.865789367510786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</row>
    <row r="17" spans="1:56" ht="15" customHeight="1">
      <c r="A17" s="288" t="s">
        <v>132</v>
      </c>
      <c r="B17" s="289"/>
      <c r="C17" s="290"/>
      <c r="D17" s="52" t="s">
        <v>39</v>
      </c>
      <c r="E17" s="12">
        <f t="shared" ref="E17:G17" si="1">E16</f>
        <v>141702.39000000001</v>
      </c>
      <c r="F17" s="12">
        <f t="shared" si="1"/>
        <v>148714</v>
      </c>
      <c r="G17" s="12">
        <f t="shared" si="1"/>
        <v>108361.62999999999</v>
      </c>
      <c r="H17" s="12">
        <f t="shared" si="0"/>
        <v>72.865789367510786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</row>
    <row r="18" spans="1:56">
      <c r="A18" s="300">
        <v>32</v>
      </c>
      <c r="B18" s="301"/>
      <c r="C18" s="302"/>
      <c r="D18" s="30" t="s">
        <v>52</v>
      </c>
      <c r="E18" s="6">
        <v>140242.44</v>
      </c>
      <c r="F18" s="6">
        <v>147264</v>
      </c>
      <c r="G18" s="6">
        <f>SUM(G19:G40)</f>
        <v>107451.81999999999</v>
      </c>
      <c r="H18" s="6">
        <f t="shared" si="0"/>
        <v>72.965436223381133</v>
      </c>
      <c r="I18" s="92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</row>
    <row r="19" spans="1:56">
      <c r="A19" s="53">
        <v>3211</v>
      </c>
      <c r="B19" s="54"/>
      <c r="C19" s="55"/>
      <c r="D19" s="25" t="s">
        <v>54</v>
      </c>
      <c r="E19" s="11"/>
      <c r="F19" s="11"/>
      <c r="G19" s="11">
        <v>777.42</v>
      </c>
      <c r="H19" s="11"/>
      <c r="I19" s="89"/>
      <c r="J19" s="81"/>
      <c r="K19" s="89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</row>
    <row r="20" spans="1:56" ht="26.25">
      <c r="A20" s="53">
        <v>3212</v>
      </c>
      <c r="B20" s="54"/>
      <c r="C20" s="55"/>
      <c r="D20" s="25" t="s">
        <v>55</v>
      </c>
      <c r="E20" s="11"/>
      <c r="F20" s="11"/>
      <c r="G20" s="11">
        <v>26140.52</v>
      </c>
      <c r="H20" s="11"/>
      <c r="I20" s="89"/>
      <c r="J20" s="89"/>
      <c r="K20" s="89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</row>
    <row r="21" spans="1:56">
      <c r="A21" s="53">
        <v>3213</v>
      </c>
      <c r="B21" s="54"/>
      <c r="C21" s="55"/>
      <c r="D21" s="25" t="s">
        <v>56</v>
      </c>
      <c r="E21" s="11"/>
      <c r="F21" s="11"/>
      <c r="G21" s="11">
        <v>300</v>
      </c>
      <c r="H21" s="11"/>
      <c r="I21" s="89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</row>
    <row r="22" spans="1:56" ht="26.25">
      <c r="A22" s="53">
        <v>3214</v>
      </c>
      <c r="B22" s="54"/>
      <c r="C22" s="55"/>
      <c r="D22" s="25" t="s">
        <v>57</v>
      </c>
      <c r="E22" s="11"/>
      <c r="F22" s="11"/>
      <c r="G22" s="11">
        <v>0</v>
      </c>
      <c r="H22" s="11"/>
      <c r="I22" s="89"/>
      <c r="J22" s="89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</row>
    <row r="23" spans="1:56" ht="26.25">
      <c r="A23" s="53">
        <v>3221</v>
      </c>
      <c r="B23" s="54"/>
      <c r="C23" s="55"/>
      <c r="D23" s="31" t="s">
        <v>59</v>
      </c>
      <c r="E23" s="11"/>
      <c r="F23" s="11"/>
      <c r="G23" s="11">
        <v>12277.92</v>
      </c>
      <c r="H23" s="11"/>
      <c r="I23" s="89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</row>
    <row r="24" spans="1:56">
      <c r="A24" s="53">
        <v>3222</v>
      </c>
      <c r="B24" s="54"/>
      <c r="C24" s="55"/>
      <c r="D24" s="31" t="s">
        <v>60</v>
      </c>
      <c r="E24" s="11"/>
      <c r="F24" s="11"/>
      <c r="G24" s="11">
        <v>859.99</v>
      </c>
      <c r="H24" s="11"/>
      <c r="I24" s="89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</row>
    <row r="25" spans="1:56">
      <c r="A25" s="53">
        <v>3223</v>
      </c>
      <c r="B25" s="54"/>
      <c r="C25" s="55"/>
      <c r="D25" s="31" t="s">
        <v>61</v>
      </c>
      <c r="E25" s="11"/>
      <c r="F25" s="11"/>
      <c r="G25" s="11">
        <v>47071.74</v>
      </c>
      <c r="H25" s="11"/>
      <c r="I25" s="89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</row>
    <row r="26" spans="1:56">
      <c r="A26" s="53">
        <v>3225</v>
      </c>
      <c r="B26" s="54"/>
      <c r="C26" s="55"/>
      <c r="D26" s="31" t="s">
        <v>63</v>
      </c>
      <c r="E26" s="11"/>
      <c r="F26" s="11"/>
      <c r="G26" s="11">
        <v>290.61</v>
      </c>
      <c r="H26" s="11"/>
      <c r="I26" s="89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</row>
    <row r="27" spans="1:56" ht="26.25">
      <c r="A27" s="53">
        <v>3227</v>
      </c>
      <c r="B27" s="54"/>
      <c r="C27" s="55"/>
      <c r="D27" s="31" t="s">
        <v>64</v>
      </c>
      <c r="E27" s="11"/>
      <c r="F27" s="11"/>
      <c r="G27" s="11">
        <v>114.75</v>
      </c>
      <c r="H27" s="11"/>
      <c r="I27" s="89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</row>
    <row r="28" spans="1:56">
      <c r="A28" s="53">
        <v>3231</v>
      </c>
      <c r="B28" s="54"/>
      <c r="C28" s="55"/>
      <c r="D28" s="31" t="s">
        <v>66</v>
      </c>
      <c r="E28" s="11"/>
      <c r="F28" s="11"/>
      <c r="G28" s="11">
        <v>2146.0500000000002</v>
      </c>
      <c r="H28" s="11"/>
      <c r="I28" s="89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</row>
    <row r="29" spans="1:56">
      <c r="A29" s="53">
        <v>3233</v>
      </c>
      <c r="B29" s="54"/>
      <c r="C29" s="55"/>
      <c r="D29" s="31" t="s">
        <v>68</v>
      </c>
      <c r="E29" s="11"/>
      <c r="F29" s="11"/>
      <c r="G29" s="11">
        <v>0</v>
      </c>
      <c r="H29" s="11"/>
      <c r="I29" s="89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</row>
    <row r="30" spans="1:56">
      <c r="A30" s="53">
        <v>3234</v>
      </c>
      <c r="B30" s="54"/>
      <c r="C30" s="55"/>
      <c r="D30" s="31" t="s">
        <v>69</v>
      </c>
      <c r="E30" s="11"/>
      <c r="F30" s="11"/>
      <c r="G30" s="11">
        <v>5977.99</v>
      </c>
      <c r="H30" s="11"/>
      <c r="I30" s="89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</row>
    <row r="31" spans="1:56">
      <c r="A31" s="53">
        <v>3235</v>
      </c>
      <c r="B31" s="54"/>
      <c r="C31" s="55"/>
      <c r="D31" s="31" t="s">
        <v>70</v>
      </c>
      <c r="E31" s="11"/>
      <c r="F31" s="11"/>
      <c r="G31" s="11">
        <v>0</v>
      </c>
      <c r="H31" s="1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</row>
    <row r="32" spans="1:56">
      <c r="A32" s="53">
        <v>3236</v>
      </c>
      <c r="B32" s="54"/>
      <c r="C32" s="55"/>
      <c r="D32" s="31" t="s">
        <v>71</v>
      </c>
      <c r="E32" s="11"/>
      <c r="F32" s="11"/>
      <c r="G32" s="11">
        <v>6052.26</v>
      </c>
      <c r="H32" s="11"/>
      <c r="I32" s="89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</row>
    <row r="33" spans="1:56">
      <c r="A33" s="53">
        <v>3237</v>
      </c>
      <c r="B33" s="54"/>
      <c r="C33" s="55"/>
      <c r="D33" s="31" t="s">
        <v>72</v>
      </c>
      <c r="E33" s="11"/>
      <c r="F33" s="11"/>
      <c r="G33" s="11">
        <v>0</v>
      </c>
      <c r="H33" s="11"/>
      <c r="I33" s="89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</row>
    <row r="34" spans="1:56">
      <c r="A34" s="53">
        <v>3238</v>
      </c>
      <c r="B34" s="54"/>
      <c r="C34" s="55"/>
      <c r="D34" s="31" t="s">
        <v>73</v>
      </c>
      <c r="E34" s="11"/>
      <c r="F34" s="11"/>
      <c r="G34" s="11">
        <v>1913.16</v>
      </c>
      <c r="H34" s="11"/>
      <c r="I34" s="89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</row>
    <row r="35" spans="1:56">
      <c r="A35" s="53">
        <v>3239</v>
      </c>
      <c r="B35" s="54"/>
      <c r="C35" s="55"/>
      <c r="D35" s="31" t="s">
        <v>74</v>
      </c>
      <c r="E35" s="11"/>
      <c r="F35" s="11"/>
      <c r="G35" s="11">
        <v>3314.93</v>
      </c>
      <c r="H35" s="11"/>
      <c r="I35" s="8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</row>
    <row r="36" spans="1:56">
      <c r="A36" s="53">
        <v>3292</v>
      </c>
      <c r="B36" s="54"/>
      <c r="C36" s="55"/>
      <c r="D36" s="25" t="s">
        <v>77</v>
      </c>
      <c r="E36" s="11"/>
      <c r="F36" s="11"/>
      <c r="G36" s="11">
        <f t="shared" ref="G36:G71" si="2">F36</f>
        <v>0</v>
      </c>
      <c r="H36" s="11"/>
      <c r="I36" s="89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>
      <c r="A37" s="53">
        <v>3293</v>
      </c>
      <c r="B37" s="54"/>
      <c r="C37" s="55"/>
      <c r="D37" s="25" t="s">
        <v>78</v>
      </c>
      <c r="E37" s="11"/>
      <c r="F37" s="11"/>
      <c r="G37" s="11">
        <f t="shared" si="2"/>
        <v>0</v>
      </c>
      <c r="H37" s="1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</row>
    <row r="38" spans="1:56">
      <c r="A38" s="53">
        <v>3294</v>
      </c>
      <c r="B38" s="54"/>
      <c r="C38" s="55"/>
      <c r="D38" s="25" t="s">
        <v>79</v>
      </c>
      <c r="E38" s="11"/>
      <c r="F38" s="11"/>
      <c r="G38" s="11">
        <v>100</v>
      </c>
      <c r="H38" s="11"/>
      <c r="I38" s="89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6">
      <c r="A39" s="53">
        <v>3295</v>
      </c>
      <c r="B39" s="54"/>
      <c r="C39" s="55"/>
      <c r="D39" s="25" t="s">
        <v>80</v>
      </c>
      <c r="E39" s="11"/>
      <c r="F39" s="11"/>
      <c r="G39" s="11">
        <v>0</v>
      </c>
      <c r="H39" s="11"/>
      <c r="I39" s="89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</row>
    <row r="40" spans="1:56" ht="26.25">
      <c r="A40" s="53">
        <v>3299</v>
      </c>
      <c r="B40" s="54"/>
      <c r="C40" s="55"/>
      <c r="D40" s="25" t="s">
        <v>75</v>
      </c>
      <c r="E40" s="11"/>
      <c r="F40" s="11"/>
      <c r="G40" s="11">
        <v>114.48</v>
      </c>
      <c r="H40" s="11"/>
      <c r="I40" s="89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</row>
    <row r="41" spans="1:56">
      <c r="A41" s="303">
        <v>34</v>
      </c>
      <c r="B41" s="303"/>
      <c r="C41" s="303"/>
      <c r="D41" s="30" t="s">
        <v>89</v>
      </c>
      <c r="E41" s="6">
        <v>1459.95</v>
      </c>
      <c r="F41" s="6">
        <v>1450</v>
      </c>
      <c r="G41" s="6">
        <f>G42</f>
        <v>909.81</v>
      </c>
      <c r="H41" s="6">
        <f t="shared" si="0"/>
        <v>62.745517241379311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</row>
    <row r="42" spans="1:56" ht="25.5">
      <c r="A42" s="53">
        <v>3431</v>
      </c>
      <c r="B42" s="54"/>
      <c r="C42" s="55"/>
      <c r="D42" s="34" t="s">
        <v>91</v>
      </c>
      <c r="E42" s="11"/>
      <c r="F42" s="11"/>
      <c r="G42" s="11">
        <v>909.81</v>
      </c>
      <c r="H42" s="11"/>
      <c r="I42" s="89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</row>
    <row r="43" spans="1:56" ht="38.25">
      <c r="A43" s="287" t="s">
        <v>133</v>
      </c>
      <c r="B43" s="287"/>
      <c r="C43" s="287"/>
      <c r="D43" s="50" t="s">
        <v>197</v>
      </c>
      <c r="E43" s="51">
        <f>E45</f>
        <v>13868.93</v>
      </c>
      <c r="F43" s="51">
        <f>F45</f>
        <v>14296</v>
      </c>
      <c r="G43" s="51">
        <f>G45</f>
        <v>5622.17</v>
      </c>
      <c r="H43" s="51">
        <f t="shared" si="0"/>
        <v>39.326874650251817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</row>
    <row r="44" spans="1:56" ht="15" customHeight="1">
      <c r="A44" s="285" t="s">
        <v>132</v>
      </c>
      <c r="B44" s="285"/>
      <c r="C44" s="285"/>
      <c r="D44" s="52" t="s">
        <v>39</v>
      </c>
      <c r="E44" s="12">
        <f t="shared" ref="E44:G44" si="3">E43</f>
        <v>13868.93</v>
      </c>
      <c r="F44" s="12">
        <f t="shared" si="3"/>
        <v>14296</v>
      </c>
      <c r="G44" s="12">
        <f t="shared" si="3"/>
        <v>5622.17</v>
      </c>
      <c r="H44" s="12">
        <f t="shared" si="0"/>
        <v>39.326874650251817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</row>
    <row r="45" spans="1:56" ht="15" customHeight="1">
      <c r="A45" s="56">
        <v>32</v>
      </c>
      <c r="B45" s="57"/>
      <c r="C45" s="58"/>
      <c r="D45" s="27" t="s">
        <v>52</v>
      </c>
      <c r="E45" s="6">
        <v>13868.93</v>
      </c>
      <c r="F45" s="6">
        <v>14296</v>
      </c>
      <c r="G45" s="6">
        <f>SUM(G46:G47)</f>
        <v>5622.17</v>
      </c>
      <c r="H45" s="6">
        <f t="shared" si="0"/>
        <v>39.326874650251817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</row>
    <row r="46" spans="1:56" ht="26.25">
      <c r="A46" s="53">
        <v>3224</v>
      </c>
      <c r="B46" s="59"/>
      <c r="C46" s="60"/>
      <c r="D46" s="25" t="s">
        <v>62</v>
      </c>
      <c r="E46" s="11"/>
      <c r="F46" s="11"/>
      <c r="G46" s="11">
        <v>1821.66</v>
      </c>
      <c r="H46" s="11"/>
      <c r="I46" s="89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</row>
    <row r="47" spans="1:56" ht="26.25">
      <c r="A47" s="53">
        <v>3232</v>
      </c>
      <c r="B47" s="59"/>
      <c r="C47" s="60"/>
      <c r="D47" s="25" t="s">
        <v>67</v>
      </c>
      <c r="E47" s="11"/>
      <c r="F47" s="11"/>
      <c r="G47" s="11">
        <v>3800.51</v>
      </c>
      <c r="H47" s="11"/>
      <c r="I47" s="89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</row>
    <row r="48" spans="1:56">
      <c r="A48" s="287" t="s">
        <v>243</v>
      </c>
      <c r="B48" s="287"/>
      <c r="C48" s="287"/>
      <c r="D48" s="50" t="s">
        <v>244</v>
      </c>
      <c r="E48" s="51">
        <f>E51</f>
        <v>0</v>
      </c>
      <c r="F48" s="51">
        <f>F50</f>
        <v>0</v>
      </c>
      <c r="G48" s="51">
        <f>G50</f>
        <v>0</v>
      </c>
      <c r="H48" s="51">
        <v>0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</row>
    <row r="49" spans="1:57" ht="15" customHeight="1">
      <c r="A49" s="285" t="s">
        <v>132</v>
      </c>
      <c r="B49" s="285"/>
      <c r="C49" s="285"/>
      <c r="D49" s="52" t="s">
        <v>39</v>
      </c>
      <c r="E49" s="12">
        <f t="shared" ref="E49:G49" si="4">E48</f>
        <v>0</v>
      </c>
      <c r="F49" s="12">
        <f t="shared" si="4"/>
        <v>0</v>
      </c>
      <c r="G49" s="12">
        <f t="shared" si="4"/>
        <v>0</v>
      </c>
      <c r="H49" s="12">
        <v>0</v>
      </c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</row>
    <row r="50" spans="1:57" ht="15" customHeight="1">
      <c r="A50" s="56">
        <v>32</v>
      </c>
      <c r="B50" s="57"/>
      <c r="C50" s="58"/>
      <c r="D50" s="27" t="s">
        <v>52</v>
      </c>
      <c r="E50" s="6">
        <v>0</v>
      </c>
      <c r="F50" s="6">
        <v>0</v>
      </c>
      <c r="G50" s="6">
        <f>G51</f>
        <v>0</v>
      </c>
      <c r="H50" s="6">
        <v>0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</row>
    <row r="51" spans="1:57">
      <c r="A51" s="53">
        <v>3223</v>
      </c>
      <c r="B51" s="54"/>
      <c r="C51" s="55"/>
      <c r="D51" s="31" t="s">
        <v>61</v>
      </c>
      <c r="E51" s="11"/>
      <c r="F51" s="11"/>
      <c r="G51" s="11">
        <v>0</v>
      </c>
      <c r="H51" s="11">
        <v>0</v>
      </c>
      <c r="I51" s="89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</row>
    <row r="52" spans="1:57" ht="25.5">
      <c r="A52" s="304" t="s">
        <v>155</v>
      </c>
      <c r="B52" s="304"/>
      <c r="C52" s="304"/>
      <c r="D52" s="207" t="s">
        <v>271</v>
      </c>
      <c r="E52" s="49" t="e">
        <f>E53+E57</f>
        <v>#REF!</v>
      </c>
      <c r="F52" s="49">
        <f>F53+F57</f>
        <v>0</v>
      </c>
      <c r="G52" s="49">
        <f>G53+G57</f>
        <v>62378.25</v>
      </c>
      <c r="H52" s="49">
        <v>0</v>
      </c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</row>
    <row r="53" spans="1:57" ht="38.25">
      <c r="A53" s="284" t="s">
        <v>272</v>
      </c>
      <c r="B53" s="284"/>
      <c r="C53" s="284"/>
      <c r="D53" s="61" t="s">
        <v>273</v>
      </c>
      <c r="E53" s="62" t="e">
        <f>#REF!</f>
        <v>#REF!</v>
      </c>
      <c r="F53" s="62">
        <f>F54</f>
        <v>0</v>
      </c>
      <c r="G53" s="62">
        <f>G54</f>
        <v>62378.25</v>
      </c>
      <c r="H53" s="62">
        <v>0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</row>
    <row r="54" spans="1:57" ht="15" customHeight="1">
      <c r="A54" s="285" t="s">
        <v>132</v>
      </c>
      <c r="B54" s="285"/>
      <c r="C54" s="285"/>
      <c r="D54" s="206" t="s">
        <v>39</v>
      </c>
      <c r="E54" s="12" t="e">
        <f>E53</f>
        <v>#REF!</v>
      </c>
      <c r="F54" s="12">
        <f>F55</f>
        <v>0</v>
      </c>
      <c r="G54" s="12">
        <f>G55</f>
        <v>62378.25</v>
      </c>
      <c r="H54" s="12">
        <v>0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</row>
    <row r="55" spans="1:57" ht="24">
      <c r="A55" s="208">
        <v>45</v>
      </c>
      <c r="B55" s="209"/>
      <c r="C55" s="210"/>
      <c r="D55" s="28" t="s">
        <v>110</v>
      </c>
      <c r="E55" s="6" t="e">
        <f>#REF!</f>
        <v>#REF!</v>
      </c>
      <c r="F55" s="6">
        <v>0</v>
      </c>
      <c r="G55" s="6">
        <f>G56</f>
        <v>62378.25</v>
      </c>
      <c r="H55" s="6">
        <v>0</v>
      </c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</row>
    <row r="56" spans="1:57" ht="24">
      <c r="A56" s="65">
        <v>4511</v>
      </c>
      <c r="B56" s="66"/>
      <c r="C56" s="67"/>
      <c r="D56" s="29" t="s">
        <v>111</v>
      </c>
      <c r="E56" s="11">
        <v>0</v>
      </c>
      <c r="F56" s="11"/>
      <c r="G56" s="11">
        <v>62378.25</v>
      </c>
      <c r="H56" s="11">
        <v>0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</row>
    <row r="57" spans="1:57" ht="25.5">
      <c r="A57" s="284" t="s">
        <v>274</v>
      </c>
      <c r="B57" s="284"/>
      <c r="C57" s="284"/>
      <c r="D57" s="61" t="s">
        <v>275</v>
      </c>
      <c r="E57" s="62" t="e">
        <f>#REF!</f>
        <v>#REF!</v>
      </c>
      <c r="F57" s="62">
        <f>F58</f>
        <v>0</v>
      </c>
      <c r="G57" s="62">
        <f>G58</f>
        <v>0</v>
      </c>
      <c r="H57" s="62">
        <v>0</v>
      </c>
      <c r="I57" s="90"/>
      <c r="J57" s="286"/>
      <c r="K57" s="286"/>
      <c r="L57" s="286"/>
      <c r="M57" s="286"/>
      <c r="N57" s="286"/>
      <c r="O57" s="286"/>
      <c r="P57" s="286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</row>
    <row r="58" spans="1:57">
      <c r="A58" s="285" t="s">
        <v>132</v>
      </c>
      <c r="B58" s="285"/>
      <c r="C58" s="285"/>
      <c r="D58" s="206" t="s">
        <v>39</v>
      </c>
      <c r="E58" s="12" t="e">
        <f>E57</f>
        <v>#REF!</v>
      </c>
      <c r="F58" s="12">
        <f>F59</f>
        <v>0</v>
      </c>
      <c r="G58" s="12">
        <f>G59</f>
        <v>0</v>
      </c>
      <c r="H58" s="12">
        <v>0</v>
      </c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</row>
    <row r="59" spans="1:57" ht="24">
      <c r="A59" s="208">
        <v>45</v>
      </c>
      <c r="B59" s="209"/>
      <c r="C59" s="210"/>
      <c r="D59" s="28" t="s">
        <v>110</v>
      </c>
      <c r="E59" s="6" t="e">
        <f>#REF!</f>
        <v>#REF!</v>
      </c>
      <c r="F59" s="6">
        <v>0</v>
      </c>
      <c r="G59" s="6">
        <f>G60</f>
        <v>0</v>
      </c>
      <c r="H59" s="6">
        <v>0</v>
      </c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</row>
    <row r="60" spans="1:57" ht="24">
      <c r="A60" s="65">
        <v>4511</v>
      </c>
      <c r="B60" s="66"/>
      <c r="C60" s="67"/>
      <c r="D60" s="29" t="s">
        <v>111</v>
      </c>
      <c r="E60" s="11">
        <v>0</v>
      </c>
      <c r="F60" s="11"/>
      <c r="G60" s="11">
        <v>0</v>
      </c>
      <c r="H60" s="11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</row>
    <row r="61" spans="1:57" ht="25.5">
      <c r="A61" s="304" t="s">
        <v>134</v>
      </c>
      <c r="B61" s="304"/>
      <c r="C61" s="304"/>
      <c r="D61" s="48" t="s">
        <v>135</v>
      </c>
      <c r="E61" s="49">
        <f>E62+E73+E81+E89+E93+E102+E111+E129+E85</f>
        <v>23693.07</v>
      </c>
      <c r="F61" s="49">
        <f>F62+F73+F81+F89+F93+F102+F111+F129+F85+F120</f>
        <v>83281</v>
      </c>
      <c r="G61" s="49">
        <f>G62+G73+G81+G89+G93+G102+G111+G129+G85</f>
        <v>50440.31</v>
      </c>
      <c r="H61" s="49">
        <f t="shared" si="0"/>
        <v>60.566407704038127</v>
      </c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</row>
    <row r="62" spans="1:57" ht="14.25" customHeight="1">
      <c r="A62" s="284" t="s">
        <v>136</v>
      </c>
      <c r="B62" s="284"/>
      <c r="C62" s="284"/>
      <c r="D62" s="61" t="s">
        <v>137</v>
      </c>
      <c r="E62" s="62">
        <f>E64</f>
        <v>1990.85</v>
      </c>
      <c r="F62" s="62">
        <f t="shared" ref="F62:G62" si="5">F64</f>
        <v>1665</v>
      </c>
      <c r="G62" s="62">
        <f t="shared" si="5"/>
        <v>208.34</v>
      </c>
      <c r="H62" s="62">
        <f t="shared" si="0"/>
        <v>12.512912912912913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</row>
    <row r="63" spans="1:57" ht="15" customHeight="1">
      <c r="A63" s="285" t="s">
        <v>132</v>
      </c>
      <c r="B63" s="285"/>
      <c r="C63" s="285"/>
      <c r="D63" s="52" t="s">
        <v>39</v>
      </c>
      <c r="E63" s="12">
        <f>E64</f>
        <v>1990.85</v>
      </c>
      <c r="F63" s="12">
        <f t="shared" ref="F63:G63" si="6">F64</f>
        <v>1665</v>
      </c>
      <c r="G63" s="12">
        <f t="shared" si="6"/>
        <v>208.34</v>
      </c>
      <c r="H63" s="12">
        <f t="shared" si="0"/>
        <v>12.512912912912913</v>
      </c>
      <c r="I63" s="91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</row>
    <row r="64" spans="1:57">
      <c r="A64" s="33">
        <v>32</v>
      </c>
      <c r="B64" s="63"/>
      <c r="C64" s="64"/>
      <c r="D64" s="30" t="s">
        <v>52</v>
      </c>
      <c r="E64" s="6">
        <v>1990.85</v>
      </c>
      <c r="F64" s="6">
        <v>1665</v>
      </c>
      <c r="G64" s="6">
        <f>SUM(G65:G72)</f>
        <v>208.34</v>
      </c>
      <c r="H64" s="6">
        <f t="shared" si="0"/>
        <v>12.512912912912913</v>
      </c>
      <c r="I64" s="92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</row>
    <row r="65" spans="1:56">
      <c r="A65" s="65">
        <v>3211</v>
      </c>
      <c r="B65" s="66"/>
      <c r="C65" s="67"/>
      <c r="D65" s="25" t="s">
        <v>54</v>
      </c>
      <c r="E65" s="11"/>
      <c r="F65" s="11"/>
      <c r="G65" s="11">
        <f t="shared" si="2"/>
        <v>0</v>
      </c>
      <c r="H65" s="1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56">
      <c r="A66" s="65">
        <v>3213</v>
      </c>
      <c r="B66" s="66"/>
      <c r="C66" s="67"/>
      <c r="D66" s="25" t="s">
        <v>56</v>
      </c>
      <c r="E66" s="11"/>
      <c r="F66" s="11"/>
      <c r="G66" s="11">
        <f t="shared" si="2"/>
        <v>0</v>
      </c>
      <c r="H66" s="1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</row>
    <row r="67" spans="1:56" ht="26.25">
      <c r="A67" s="65">
        <v>3214</v>
      </c>
      <c r="B67" s="66"/>
      <c r="C67" s="67"/>
      <c r="D67" s="25" t="s">
        <v>57</v>
      </c>
      <c r="E67" s="11"/>
      <c r="F67" s="11"/>
      <c r="G67" s="11">
        <f t="shared" si="2"/>
        <v>0</v>
      </c>
      <c r="H67" s="1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</row>
    <row r="68" spans="1:56" ht="26.25">
      <c r="A68" s="65">
        <v>3221</v>
      </c>
      <c r="B68" s="66"/>
      <c r="C68" s="67"/>
      <c r="D68" s="25" t="s">
        <v>59</v>
      </c>
      <c r="E68" s="11"/>
      <c r="F68" s="11"/>
      <c r="G68" s="11">
        <f t="shared" si="2"/>
        <v>0</v>
      </c>
      <c r="H68" s="1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</row>
    <row r="69" spans="1:56">
      <c r="A69" s="65">
        <v>3222</v>
      </c>
      <c r="B69" s="66"/>
      <c r="C69" s="67"/>
      <c r="D69" s="25" t="s">
        <v>60</v>
      </c>
      <c r="E69" s="11"/>
      <c r="F69" s="11"/>
      <c r="G69" s="11">
        <f t="shared" si="2"/>
        <v>0</v>
      </c>
      <c r="H69" s="1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</row>
    <row r="70" spans="1:56">
      <c r="A70" s="65">
        <v>3225</v>
      </c>
      <c r="B70" s="66"/>
      <c r="C70" s="67"/>
      <c r="D70" s="25" t="s">
        <v>82</v>
      </c>
      <c r="E70" s="11"/>
      <c r="F70" s="11"/>
      <c r="G70" s="11">
        <f t="shared" si="2"/>
        <v>0</v>
      </c>
      <c r="H70" s="1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</row>
    <row r="71" spans="1:56">
      <c r="A71" s="65">
        <v>3237</v>
      </c>
      <c r="B71" s="66"/>
      <c r="C71" s="67"/>
      <c r="D71" s="25" t="s">
        <v>72</v>
      </c>
      <c r="E71" s="11"/>
      <c r="F71" s="11"/>
      <c r="G71" s="11">
        <f t="shared" si="2"/>
        <v>0</v>
      </c>
      <c r="H71" s="1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</row>
    <row r="72" spans="1:56" ht="26.25">
      <c r="A72" s="65">
        <v>3299</v>
      </c>
      <c r="B72" s="66"/>
      <c r="C72" s="67"/>
      <c r="D72" s="25" t="s">
        <v>75</v>
      </c>
      <c r="E72" s="11"/>
      <c r="F72" s="11"/>
      <c r="G72" s="11">
        <v>208.34</v>
      </c>
      <c r="H72" s="1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</row>
    <row r="73" spans="1:56">
      <c r="A73" s="284" t="s">
        <v>138</v>
      </c>
      <c r="B73" s="284"/>
      <c r="C73" s="284"/>
      <c r="D73" s="61" t="s">
        <v>139</v>
      </c>
      <c r="E73" s="62">
        <f>E75</f>
        <v>1061.78</v>
      </c>
      <c r="F73" s="62">
        <f t="shared" ref="F73" si="7">F75</f>
        <v>4000</v>
      </c>
      <c r="G73" s="62">
        <f>G75+G79</f>
        <v>935.5</v>
      </c>
      <c r="H73" s="62">
        <f t="shared" si="0"/>
        <v>23.387499999999999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</row>
    <row r="74" spans="1:56" ht="15" customHeight="1">
      <c r="A74" s="285" t="s">
        <v>132</v>
      </c>
      <c r="B74" s="285"/>
      <c r="C74" s="285"/>
      <c r="D74" s="52" t="s">
        <v>39</v>
      </c>
      <c r="E74" s="12">
        <f t="shared" ref="E74:G74" si="8">E73</f>
        <v>1061.78</v>
      </c>
      <c r="F74" s="12">
        <f t="shared" si="8"/>
        <v>4000</v>
      </c>
      <c r="G74" s="12">
        <f t="shared" si="8"/>
        <v>935.5</v>
      </c>
      <c r="H74" s="12">
        <f t="shared" si="0"/>
        <v>23.387499999999999</v>
      </c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</row>
    <row r="75" spans="1:56">
      <c r="A75" s="33">
        <v>32</v>
      </c>
      <c r="B75" s="63"/>
      <c r="C75" s="64"/>
      <c r="D75" s="27" t="s">
        <v>52</v>
      </c>
      <c r="E75" s="6">
        <v>1061.78</v>
      </c>
      <c r="F75" s="6">
        <v>4000</v>
      </c>
      <c r="G75" s="6">
        <f>SUM(G76:G78)</f>
        <v>935.5</v>
      </c>
      <c r="H75" s="6">
        <f t="shared" si="0"/>
        <v>23.387499999999999</v>
      </c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</row>
    <row r="76" spans="1:56">
      <c r="A76" s="65">
        <v>3211</v>
      </c>
      <c r="B76" s="66"/>
      <c r="C76" s="67"/>
      <c r="D76" s="25" t="s">
        <v>54</v>
      </c>
      <c r="E76" s="11"/>
      <c r="F76" s="11"/>
      <c r="G76" s="11">
        <v>156.6</v>
      </c>
      <c r="H76" s="1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</row>
    <row r="77" spans="1:56" ht="26.25">
      <c r="A77" s="65">
        <v>3291</v>
      </c>
      <c r="B77" s="66"/>
      <c r="C77" s="67"/>
      <c r="D77" s="25" t="s">
        <v>76</v>
      </c>
      <c r="E77" s="11"/>
      <c r="F77" s="11"/>
      <c r="G77" s="11">
        <v>0</v>
      </c>
      <c r="H77" s="1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</row>
    <row r="78" spans="1:56" ht="26.25">
      <c r="A78" s="65">
        <v>3299</v>
      </c>
      <c r="B78" s="66"/>
      <c r="C78" s="67"/>
      <c r="D78" s="25" t="s">
        <v>75</v>
      </c>
      <c r="E78" s="11"/>
      <c r="F78" s="11"/>
      <c r="G78" s="11">
        <v>778.9</v>
      </c>
      <c r="H78" s="1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</row>
    <row r="79" spans="1:56" ht="26.25">
      <c r="A79" s="33">
        <v>36</v>
      </c>
      <c r="B79" s="63"/>
      <c r="C79" s="64"/>
      <c r="D79" s="27" t="s">
        <v>249</v>
      </c>
      <c r="E79" s="6">
        <v>1061.78</v>
      </c>
      <c r="F79" s="6">
        <v>0</v>
      </c>
      <c r="G79" s="6">
        <f>G80</f>
        <v>0</v>
      </c>
      <c r="H79" s="6">
        <v>0</v>
      </c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</row>
    <row r="80" spans="1:56" ht="31.5" customHeight="1">
      <c r="A80" s="65">
        <v>3691</v>
      </c>
      <c r="B80" s="66"/>
      <c r="C80" s="67"/>
      <c r="D80" s="35" t="s">
        <v>250</v>
      </c>
      <c r="E80" s="11"/>
      <c r="F80" s="11"/>
      <c r="G80" s="11">
        <v>0</v>
      </c>
      <c r="H80" s="1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</row>
    <row r="81" spans="1:56">
      <c r="A81" s="284" t="s">
        <v>140</v>
      </c>
      <c r="B81" s="284"/>
      <c r="C81" s="284"/>
      <c r="D81" s="61" t="s">
        <v>141</v>
      </c>
      <c r="E81" s="62">
        <f>E83</f>
        <v>663.61</v>
      </c>
      <c r="F81" s="62">
        <f t="shared" ref="F81:G81" si="9">F83</f>
        <v>0</v>
      </c>
      <c r="G81" s="62">
        <f t="shared" si="9"/>
        <v>0</v>
      </c>
      <c r="H81" s="62">
        <v>0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</row>
    <row r="82" spans="1:56" ht="15" customHeight="1">
      <c r="A82" s="285" t="s">
        <v>132</v>
      </c>
      <c r="B82" s="285"/>
      <c r="C82" s="285"/>
      <c r="D82" s="52" t="s">
        <v>39</v>
      </c>
      <c r="E82" s="12">
        <f t="shared" ref="E82:G82" si="10">E81</f>
        <v>663.61</v>
      </c>
      <c r="F82" s="12">
        <f t="shared" si="10"/>
        <v>0</v>
      </c>
      <c r="G82" s="12">
        <f t="shared" si="10"/>
        <v>0</v>
      </c>
      <c r="H82" s="12">
        <v>0</v>
      </c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</row>
    <row r="83" spans="1:56">
      <c r="A83" s="33" t="s">
        <v>142</v>
      </c>
      <c r="B83" s="63"/>
      <c r="C83" s="64"/>
      <c r="D83" s="28" t="s">
        <v>52</v>
      </c>
      <c r="E83" s="6">
        <v>663.61</v>
      </c>
      <c r="F83" s="6">
        <v>0</v>
      </c>
      <c r="G83" s="6">
        <f>G84</f>
        <v>0</v>
      </c>
      <c r="H83" s="6">
        <v>0</v>
      </c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</row>
    <row r="84" spans="1:56" ht="24">
      <c r="A84" s="65" t="s">
        <v>143</v>
      </c>
      <c r="B84" s="66"/>
      <c r="C84" s="67"/>
      <c r="D84" s="29" t="s">
        <v>75</v>
      </c>
      <c r="E84" s="11"/>
      <c r="F84" s="11"/>
      <c r="G84" s="11">
        <v>0</v>
      </c>
      <c r="H84" s="1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</row>
    <row r="85" spans="1:56" ht="25.5">
      <c r="A85" s="284" t="s">
        <v>245</v>
      </c>
      <c r="B85" s="284"/>
      <c r="C85" s="284"/>
      <c r="D85" s="61" t="s">
        <v>246</v>
      </c>
      <c r="E85" s="62">
        <f>E87</f>
        <v>0</v>
      </c>
      <c r="F85" s="62">
        <f t="shared" ref="F85:G85" si="11">F87</f>
        <v>0</v>
      </c>
      <c r="G85" s="62">
        <f t="shared" si="11"/>
        <v>0</v>
      </c>
      <c r="H85" s="62">
        <v>0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</row>
    <row r="86" spans="1:56" ht="15" customHeight="1">
      <c r="A86" s="285" t="s">
        <v>132</v>
      </c>
      <c r="B86" s="285"/>
      <c r="C86" s="285"/>
      <c r="D86" s="52" t="s">
        <v>39</v>
      </c>
      <c r="E86" s="12">
        <f t="shared" ref="E86:G86" si="12">E85</f>
        <v>0</v>
      </c>
      <c r="F86" s="12">
        <f t="shared" si="12"/>
        <v>0</v>
      </c>
      <c r="G86" s="12">
        <f t="shared" si="12"/>
        <v>0</v>
      </c>
      <c r="H86" s="12">
        <v>0</v>
      </c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</row>
    <row r="87" spans="1:56">
      <c r="A87" s="33" t="s">
        <v>142</v>
      </c>
      <c r="B87" s="63"/>
      <c r="C87" s="64"/>
      <c r="D87" s="28" t="s">
        <v>52</v>
      </c>
      <c r="E87" s="6">
        <v>0</v>
      </c>
      <c r="F87" s="6">
        <v>0</v>
      </c>
      <c r="G87" s="6">
        <f>G88</f>
        <v>0</v>
      </c>
      <c r="H87" s="6">
        <v>0</v>
      </c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</row>
    <row r="88" spans="1:56">
      <c r="A88" s="65">
        <v>3237</v>
      </c>
      <c r="B88" s="66"/>
      <c r="C88" s="67"/>
      <c r="D88" s="25" t="s">
        <v>72</v>
      </c>
      <c r="E88" s="11"/>
      <c r="F88" s="11"/>
      <c r="G88" s="11">
        <v>0</v>
      </c>
      <c r="H88" s="1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</row>
    <row r="89" spans="1:56">
      <c r="A89" s="284" t="s">
        <v>145</v>
      </c>
      <c r="B89" s="284"/>
      <c r="C89" s="284"/>
      <c r="D89" s="68" t="s">
        <v>146</v>
      </c>
      <c r="E89" s="62">
        <f>E91</f>
        <v>519.34</v>
      </c>
      <c r="F89" s="62">
        <f t="shared" ref="F89:G89" si="13">F91</f>
        <v>530.88</v>
      </c>
      <c r="G89" s="62">
        <f t="shared" si="13"/>
        <v>0</v>
      </c>
      <c r="H89" s="62">
        <f t="shared" ref="H83:H155" si="14">G89/F89*100</f>
        <v>0</v>
      </c>
      <c r="I89" s="178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</row>
    <row r="90" spans="1:56" ht="15" customHeight="1">
      <c r="A90" s="285" t="s">
        <v>132</v>
      </c>
      <c r="B90" s="285"/>
      <c r="C90" s="285"/>
      <c r="D90" s="52" t="s">
        <v>39</v>
      </c>
      <c r="E90" s="12">
        <f t="shared" ref="E90:G90" si="15">E89</f>
        <v>519.34</v>
      </c>
      <c r="F90" s="12">
        <f t="shared" si="15"/>
        <v>530.88</v>
      </c>
      <c r="G90" s="12">
        <f t="shared" si="15"/>
        <v>0</v>
      </c>
      <c r="H90" s="12">
        <f t="shared" si="14"/>
        <v>0</v>
      </c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</row>
    <row r="91" spans="1:56">
      <c r="A91" s="33">
        <v>32</v>
      </c>
      <c r="B91" s="63"/>
      <c r="C91" s="64"/>
      <c r="D91" s="27" t="s">
        <v>52</v>
      </c>
      <c r="E91" s="6">
        <v>519.34</v>
      </c>
      <c r="F91" s="6">
        <v>530.88</v>
      </c>
      <c r="G91" s="6">
        <f>G92</f>
        <v>0</v>
      </c>
      <c r="H91" s="6">
        <f t="shared" si="14"/>
        <v>0</v>
      </c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</row>
    <row r="92" spans="1:56">
      <c r="A92" s="65">
        <v>3237</v>
      </c>
      <c r="B92" s="66"/>
      <c r="C92" s="67"/>
      <c r="D92" s="25" t="s">
        <v>72</v>
      </c>
      <c r="E92" s="11"/>
      <c r="F92" s="11"/>
      <c r="G92" s="11">
        <v>0</v>
      </c>
      <c r="H92" s="1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</row>
    <row r="93" spans="1:56" ht="15" customHeight="1">
      <c r="A93" s="284" t="s">
        <v>147</v>
      </c>
      <c r="B93" s="284"/>
      <c r="C93" s="284"/>
      <c r="D93" s="68" t="s">
        <v>148</v>
      </c>
      <c r="E93" s="62">
        <f>E95+E99</f>
        <v>0</v>
      </c>
      <c r="F93" s="62">
        <f t="shared" ref="F93:G93" si="16">F95+F99</f>
        <v>0</v>
      </c>
      <c r="G93" s="62">
        <f t="shared" si="16"/>
        <v>0</v>
      </c>
      <c r="H93" s="62">
        <v>0</v>
      </c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</row>
    <row r="94" spans="1:56">
      <c r="A94" s="285" t="s">
        <v>132</v>
      </c>
      <c r="B94" s="285"/>
      <c r="C94" s="285"/>
      <c r="D94" s="52" t="s">
        <v>39</v>
      </c>
      <c r="E94" s="12">
        <f t="shared" ref="E94:G94" si="17">E93</f>
        <v>0</v>
      </c>
      <c r="F94" s="12">
        <f t="shared" si="17"/>
        <v>0</v>
      </c>
      <c r="G94" s="12">
        <f t="shared" si="17"/>
        <v>0</v>
      </c>
      <c r="H94" s="12">
        <v>0</v>
      </c>
      <c r="I94" s="91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</row>
    <row r="95" spans="1:56">
      <c r="A95" s="33">
        <v>31</v>
      </c>
      <c r="B95" s="63"/>
      <c r="C95" s="64"/>
      <c r="D95" s="27" t="s">
        <v>43</v>
      </c>
      <c r="E95" s="6">
        <v>0</v>
      </c>
      <c r="F95" s="6">
        <v>0</v>
      </c>
      <c r="G95" s="6">
        <f>SUM(G96:G98)</f>
        <v>0</v>
      </c>
      <c r="H95" s="6">
        <v>0</v>
      </c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</row>
    <row r="96" spans="1:56">
      <c r="A96" s="65">
        <v>3111</v>
      </c>
      <c r="B96" s="66"/>
      <c r="C96" s="67"/>
      <c r="D96" s="25" t="s">
        <v>45</v>
      </c>
      <c r="E96" s="11"/>
      <c r="F96" s="11"/>
      <c r="G96" s="11">
        <f t="shared" ref="G96:G101" si="18">F96</f>
        <v>0</v>
      </c>
      <c r="H96" s="1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</row>
    <row r="97" spans="1:56">
      <c r="A97" s="65">
        <v>3121</v>
      </c>
      <c r="B97" s="66"/>
      <c r="C97" s="67"/>
      <c r="D97" s="25" t="s">
        <v>46</v>
      </c>
      <c r="E97" s="11"/>
      <c r="F97" s="11"/>
      <c r="G97" s="11">
        <f t="shared" si="18"/>
        <v>0</v>
      </c>
      <c r="H97" s="1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</row>
    <row r="98" spans="1:56" ht="26.25">
      <c r="A98" s="65">
        <v>3132</v>
      </c>
      <c r="B98" s="66"/>
      <c r="C98" s="67"/>
      <c r="D98" s="25" t="s">
        <v>48</v>
      </c>
      <c r="E98" s="11"/>
      <c r="F98" s="11"/>
      <c r="G98" s="11">
        <f t="shared" si="18"/>
        <v>0</v>
      </c>
      <c r="H98" s="1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</row>
    <row r="99" spans="1:56">
      <c r="A99" s="33">
        <v>32</v>
      </c>
      <c r="B99" s="63"/>
      <c r="C99" s="64"/>
      <c r="D99" s="27" t="s">
        <v>52</v>
      </c>
      <c r="E99" s="6">
        <v>0</v>
      </c>
      <c r="F99" s="6">
        <v>0</v>
      </c>
      <c r="G99" s="6">
        <f>SUM(G100:G101)</f>
        <v>0</v>
      </c>
      <c r="H99" s="6">
        <v>0</v>
      </c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</row>
    <row r="100" spans="1:56">
      <c r="A100" s="65">
        <v>3211</v>
      </c>
      <c r="B100" s="66"/>
      <c r="C100" s="67"/>
      <c r="D100" s="25" t="s">
        <v>54</v>
      </c>
      <c r="E100" s="11"/>
      <c r="F100" s="11"/>
      <c r="G100" s="11">
        <f t="shared" si="18"/>
        <v>0</v>
      </c>
      <c r="H100" s="1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</row>
    <row r="101" spans="1:56" ht="26.25">
      <c r="A101" s="65">
        <v>3212</v>
      </c>
      <c r="B101" s="66"/>
      <c r="C101" s="67"/>
      <c r="D101" s="25" t="s">
        <v>144</v>
      </c>
      <c r="E101" s="11"/>
      <c r="F101" s="11"/>
      <c r="G101" s="11">
        <f t="shared" si="18"/>
        <v>0</v>
      </c>
      <c r="H101" s="1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</row>
    <row r="102" spans="1:56" ht="15" customHeight="1">
      <c r="A102" s="284" t="s">
        <v>149</v>
      </c>
      <c r="B102" s="284"/>
      <c r="C102" s="284"/>
      <c r="D102" s="68" t="s">
        <v>150</v>
      </c>
      <c r="E102" s="62">
        <f>E104+E108</f>
        <v>13620.24</v>
      </c>
      <c r="F102" s="62">
        <f t="shared" ref="F102:G102" si="19">F104+F108</f>
        <v>0</v>
      </c>
      <c r="G102" s="62">
        <f t="shared" si="19"/>
        <v>0</v>
      </c>
      <c r="H102" s="62">
        <v>0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</row>
    <row r="103" spans="1:56" ht="15" customHeight="1">
      <c r="A103" s="285" t="s">
        <v>132</v>
      </c>
      <c r="B103" s="285"/>
      <c r="C103" s="285"/>
      <c r="D103" s="52" t="s">
        <v>39</v>
      </c>
      <c r="E103" s="12">
        <f t="shared" ref="E103:G103" si="20">E102</f>
        <v>13620.24</v>
      </c>
      <c r="F103" s="12">
        <f t="shared" si="20"/>
        <v>0</v>
      </c>
      <c r="G103" s="12">
        <f t="shared" si="20"/>
        <v>0</v>
      </c>
      <c r="H103" s="12">
        <v>0</v>
      </c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</row>
    <row r="104" spans="1:56">
      <c r="A104" s="33">
        <v>31</v>
      </c>
      <c r="B104" s="63"/>
      <c r="C104" s="64"/>
      <c r="D104" s="27" t="s">
        <v>43</v>
      </c>
      <c r="E104" s="6">
        <v>12412.46</v>
      </c>
      <c r="F104" s="6">
        <v>0</v>
      </c>
      <c r="G104" s="6">
        <f>SUM(G105:G107)</f>
        <v>0</v>
      </c>
      <c r="H104" s="6">
        <v>0</v>
      </c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</row>
    <row r="105" spans="1:56">
      <c r="A105" s="65">
        <v>3111</v>
      </c>
      <c r="B105" s="66"/>
      <c r="C105" s="67"/>
      <c r="D105" s="25" t="s">
        <v>45</v>
      </c>
      <c r="E105" s="11"/>
      <c r="F105" s="11"/>
      <c r="G105" s="11">
        <v>0</v>
      </c>
      <c r="H105" s="1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</row>
    <row r="106" spans="1:56">
      <c r="A106" s="65">
        <v>3121</v>
      </c>
      <c r="B106" s="66"/>
      <c r="C106" s="67"/>
      <c r="D106" s="25" t="s">
        <v>46</v>
      </c>
      <c r="E106" s="11"/>
      <c r="F106" s="11"/>
      <c r="G106" s="11">
        <v>0</v>
      </c>
      <c r="H106" s="11"/>
      <c r="I106" s="81"/>
      <c r="J106" s="89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</row>
    <row r="107" spans="1:56" ht="26.25">
      <c r="A107" s="65">
        <v>3132</v>
      </c>
      <c r="B107" s="66"/>
      <c r="C107" s="67"/>
      <c r="D107" s="25" t="s">
        <v>48</v>
      </c>
      <c r="E107" s="11"/>
      <c r="F107" s="11"/>
      <c r="G107" s="11">
        <v>0</v>
      </c>
      <c r="H107" s="1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</row>
    <row r="108" spans="1:56">
      <c r="A108" s="33">
        <v>32</v>
      </c>
      <c r="B108" s="63"/>
      <c r="C108" s="64"/>
      <c r="D108" s="27" t="s">
        <v>52</v>
      </c>
      <c r="E108" s="6">
        <v>1207.78</v>
      </c>
      <c r="F108" s="6">
        <v>0</v>
      </c>
      <c r="G108" s="6">
        <f>SUM(G109:G110)</f>
        <v>0</v>
      </c>
      <c r="H108" s="6">
        <v>0</v>
      </c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</row>
    <row r="109" spans="1:56">
      <c r="A109" s="65">
        <v>3211</v>
      </c>
      <c r="B109" s="66"/>
      <c r="C109" s="67"/>
      <c r="D109" s="25" t="s">
        <v>54</v>
      </c>
      <c r="E109" s="11"/>
      <c r="F109" s="11"/>
      <c r="G109" s="11">
        <v>0</v>
      </c>
      <c r="H109" s="1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</row>
    <row r="110" spans="1:56" ht="26.25">
      <c r="A110" s="65">
        <v>3212</v>
      </c>
      <c r="B110" s="66"/>
      <c r="C110" s="67"/>
      <c r="D110" s="25" t="s">
        <v>144</v>
      </c>
      <c r="E110" s="11"/>
      <c r="F110" s="11"/>
      <c r="G110" s="11">
        <v>0</v>
      </c>
      <c r="H110" s="1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</row>
    <row r="111" spans="1:56" ht="15" customHeight="1">
      <c r="A111" s="284" t="s">
        <v>151</v>
      </c>
      <c r="B111" s="284"/>
      <c r="C111" s="284"/>
      <c r="D111" s="68" t="s">
        <v>152</v>
      </c>
      <c r="E111" s="62">
        <f>E113+E117</f>
        <v>5837.25</v>
      </c>
      <c r="F111" s="62">
        <f t="shared" ref="F111:G111" si="21">F113+F117</f>
        <v>50779.57</v>
      </c>
      <c r="G111" s="62">
        <f t="shared" si="21"/>
        <v>49296.47</v>
      </c>
      <c r="H111" s="62">
        <f t="shared" si="14"/>
        <v>97.079337221642476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</row>
    <row r="112" spans="1:56" ht="15" customHeight="1">
      <c r="A112" s="285" t="s">
        <v>132</v>
      </c>
      <c r="B112" s="285"/>
      <c r="C112" s="285"/>
      <c r="D112" s="52" t="s">
        <v>39</v>
      </c>
      <c r="E112" s="12">
        <f t="shared" ref="E112:G112" si="22">E111</f>
        <v>5837.25</v>
      </c>
      <c r="F112" s="12">
        <f t="shared" si="22"/>
        <v>50779.57</v>
      </c>
      <c r="G112" s="12">
        <f t="shared" si="22"/>
        <v>49296.47</v>
      </c>
      <c r="H112" s="12">
        <f t="shared" si="14"/>
        <v>97.079337221642476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</row>
    <row r="113" spans="1:56">
      <c r="A113" s="33">
        <v>31</v>
      </c>
      <c r="B113" s="63"/>
      <c r="C113" s="64"/>
      <c r="D113" s="27" t="s">
        <v>43</v>
      </c>
      <c r="E113" s="6">
        <v>5319.63</v>
      </c>
      <c r="F113" s="6">
        <v>48189.57</v>
      </c>
      <c r="G113" s="6">
        <f>SUM(G114:G116)</f>
        <v>46600.07</v>
      </c>
      <c r="H113" s="6">
        <f t="shared" si="14"/>
        <v>96.701568409927702</v>
      </c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</row>
    <row r="114" spans="1:56">
      <c r="A114" s="65">
        <v>3111</v>
      </c>
      <c r="B114" s="66"/>
      <c r="C114" s="67"/>
      <c r="D114" s="25" t="s">
        <v>45</v>
      </c>
      <c r="E114" s="11"/>
      <c r="F114" s="11"/>
      <c r="G114" s="11">
        <v>37253.31</v>
      </c>
      <c r="H114" s="1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</row>
    <row r="115" spans="1:56">
      <c r="A115" s="65">
        <v>3121</v>
      </c>
      <c r="B115" s="66"/>
      <c r="C115" s="67"/>
      <c r="D115" s="25" t="s">
        <v>46</v>
      </c>
      <c r="E115" s="11"/>
      <c r="F115" s="11"/>
      <c r="G115" s="11">
        <v>3200</v>
      </c>
      <c r="H115" s="1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</row>
    <row r="116" spans="1:56" ht="26.25">
      <c r="A116" s="65">
        <v>3132</v>
      </c>
      <c r="B116" s="66"/>
      <c r="C116" s="67"/>
      <c r="D116" s="25" t="s">
        <v>48</v>
      </c>
      <c r="E116" s="11"/>
      <c r="F116" s="11"/>
      <c r="G116" s="11">
        <v>6146.76</v>
      </c>
      <c r="H116" s="1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</row>
    <row r="117" spans="1:56">
      <c r="A117" s="33">
        <v>32</v>
      </c>
      <c r="B117" s="63"/>
      <c r="C117" s="64"/>
      <c r="D117" s="27" t="s">
        <v>52</v>
      </c>
      <c r="E117" s="6">
        <v>517.62</v>
      </c>
      <c r="F117" s="6">
        <v>2590</v>
      </c>
      <c r="G117" s="6">
        <f>SUM(G118:G119)</f>
        <v>2696.4</v>
      </c>
      <c r="H117" s="6">
        <f t="shared" si="14"/>
        <v>104.10810810810811</v>
      </c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</row>
    <row r="118" spans="1:56">
      <c r="A118" s="65">
        <v>3211</v>
      </c>
      <c r="B118" s="66"/>
      <c r="C118" s="67"/>
      <c r="D118" s="25" t="s">
        <v>54</v>
      </c>
      <c r="E118" s="11"/>
      <c r="F118" s="11"/>
      <c r="G118" s="11">
        <v>794</v>
      </c>
      <c r="H118" s="1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</row>
    <row r="119" spans="1:56" ht="26.25">
      <c r="A119" s="65">
        <v>3212</v>
      </c>
      <c r="B119" s="66"/>
      <c r="C119" s="67"/>
      <c r="D119" s="25" t="s">
        <v>144</v>
      </c>
      <c r="E119" s="11"/>
      <c r="F119" s="11"/>
      <c r="G119" s="11">
        <v>1902.4</v>
      </c>
      <c r="H119" s="1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</row>
    <row r="120" spans="1:56" ht="15" customHeight="1">
      <c r="A120" s="284" t="s">
        <v>276</v>
      </c>
      <c r="B120" s="284"/>
      <c r="C120" s="284"/>
      <c r="D120" s="68" t="s">
        <v>277</v>
      </c>
      <c r="E120" s="62">
        <f>E122+E126</f>
        <v>5837.25</v>
      </c>
      <c r="F120" s="62">
        <f t="shared" ref="F120:G120" si="23">F122+F126</f>
        <v>23305.55</v>
      </c>
      <c r="G120" s="62">
        <f t="shared" si="23"/>
        <v>0</v>
      </c>
      <c r="H120" s="62">
        <f t="shared" ref="H120:H122" si="24">G120/F120*100</f>
        <v>0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</row>
    <row r="121" spans="1:56" ht="15" customHeight="1">
      <c r="A121" s="285" t="s">
        <v>132</v>
      </c>
      <c r="B121" s="285"/>
      <c r="C121" s="285"/>
      <c r="D121" s="214" t="s">
        <v>39</v>
      </c>
      <c r="E121" s="12">
        <f t="shared" ref="E121:G121" si="25">E120</f>
        <v>5837.25</v>
      </c>
      <c r="F121" s="12">
        <f t="shared" si="25"/>
        <v>23305.55</v>
      </c>
      <c r="G121" s="12">
        <f t="shared" si="25"/>
        <v>0</v>
      </c>
      <c r="H121" s="12">
        <f t="shared" si="24"/>
        <v>0</v>
      </c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</row>
    <row r="122" spans="1:56">
      <c r="A122" s="211">
        <v>31</v>
      </c>
      <c r="B122" s="212"/>
      <c r="C122" s="213"/>
      <c r="D122" s="27" t="s">
        <v>43</v>
      </c>
      <c r="E122" s="6">
        <v>5319.63</v>
      </c>
      <c r="F122" s="6">
        <v>22195.55</v>
      </c>
      <c r="G122" s="6">
        <f>SUM(G123:G125)</f>
        <v>0</v>
      </c>
      <c r="H122" s="6">
        <f t="shared" si="24"/>
        <v>0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</row>
    <row r="123" spans="1:56">
      <c r="A123" s="65">
        <v>3111</v>
      </c>
      <c r="B123" s="66"/>
      <c r="C123" s="67"/>
      <c r="D123" s="25" t="s">
        <v>45</v>
      </c>
      <c r="E123" s="11"/>
      <c r="F123" s="11"/>
      <c r="G123" s="11">
        <v>0</v>
      </c>
      <c r="H123" s="1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</row>
    <row r="124" spans="1:56">
      <c r="A124" s="65">
        <v>3121</v>
      </c>
      <c r="B124" s="66"/>
      <c r="C124" s="67"/>
      <c r="D124" s="25" t="s">
        <v>46</v>
      </c>
      <c r="E124" s="11"/>
      <c r="F124" s="11"/>
      <c r="G124" s="11">
        <v>0</v>
      </c>
      <c r="H124" s="1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</row>
    <row r="125" spans="1:56" ht="26.25">
      <c r="A125" s="65">
        <v>3132</v>
      </c>
      <c r="B125" s="66"/>
      <c r="C125" s="67"/>
      <c r="D125" s="25" t="s">
        <v>48</v>
      </c>
      <c r="E125" s="11"/>
      <c r="F125" s="11"/>
      <c r="G125" s="11">
        <v>0</v>
      </c>
      <c r="H125" s="1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</row>
    <row r="126" spans="1:56">
      <c r="A126" s="211">
        <v>32</v>
      </c>
      <c r="B126" s="212"/>
      <c r="C126" s="213"/>
      <c r="D126" s="27" t="s">
        <v>52</v>
      </c>
      <c r="E126" s="6">
        <v>517.62</v>
      </c>
      <c r="F126" s="6">
        <v>1110</v>
      </c>
      <c r="G126" s="6">
        <f>SUM(G127:G128)</f>
        <v>0</v>
      </c>
      <c r="H126" s="6">
        <f t="shared" ref="H126" si="26">G126/F126*100</f>
        <v>0</v>
      </c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</row>
    <row r="127" spans="1:56">
      <c r="A127" s="65">
        <v>3211</v>
      </c>
      <c r="B127" s="66"/>
      <c r="C127" s="67"/>
      <c r="D127" s="25" t="s">
        <v>54</v>
      </c>
      <c r="E127" s="11"/>
      <c r="F127" s="11"/>
      <c r="G127" s="11">
        <f t="shared" ref="G127" si="27">F127</f>
        <v>0</v>
      </c>
      <c r="H127" s="1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</row>
    <row r="128" spans="1:56" ht="26.25">
      <c r="A128" s="65">
        <v>3212</v>
      </c>
      <c r="B128" s="66"/>
      <c r="C128" s="67"/>
      <c r="D128" s="25" t="s">
        <v>144</v>
      </c>
      <c r="E128" s="11"/>
      <c r="F128" s="11"/>
      <c r="G128" s="11">
        <v>0</v>
      </c>
      <c r="H128" s="1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</row>
    <row r="129" spans="1:56" ht="26.25">
      <c r="A129" s="284" t="s">
        <v>153</v>
      </c>
      <c r="B129" s="284"/>
      <c r="C129" s="284"/>
      <c r="D129" s="69" t="s">
        <v>154</v>
      </c>
      <c r="E129" s="62">
        <f>E131</f>
        <v>0</v>
      </c>
      <c r="F129" s="62">
        <f t="shared" ref="F129:G129" si="28">F131</f>
        <v>3000</v>
      </c>
      <c r="G129" s="62">
        <f t="shared" si="28"/>
        <v>0</v>
      </c>
      <c r="H129" s="62">
        <v>0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</row>
    <row r="130" spans="1:56">
      <c r="A130" s="285" t="s">
        <v>132</v>
      </c>
      <c r="B130" s="285"/>
      <c r="C130" s="285"/>
      <c r="D130" s="70" t="s">
        <v>39</v>
      </c>
      <c r="E130" s="12">
        <f t="shared" ref="E130:G130" si="29">E129</f>
        <v>0</v>
      </c>
      <c r="F130" s="12">
        <f t="shared" si="29"/>
        <v>3000</v>
      </c>
      <c r="G130" s="12">
        <f t="shared" si="29"/>
        <v>0</v>
      </c>
      <c r="H130" s="12">
        <v>0</v>
      </c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</row>
    <row r="131" spans="1:56" ht="38.25">
      <c r="A131" s="33">
        <v>37</v>
      </c>
      <c r="B131" s="63"/>
      <c r="C131" s="64"/>
      <c r="D131" s="19" t="s">
        <v>93</v>
      </c>
      <c r="E131" s="6">
        <v>0</v>
      </c>
      <c r="F131" s="6">
        <v>3000</v>
      </c>
      <c r="G131" s="6">
        <f>G132</f>
        <v>0</v>
      </c>
      <c r="H131" s="6">
        <v>0</v>
      </c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</row>
    <row r="132" spans="1:56" ht="25.5">
      <c r="A132" s="65">
        <v>3722</v>
      </c>
      <c r="B132" s="66"/>
      <c r="C132" s="67"/>
      <c r="D132" s="17" t="s">
        <v>95</v>
      </c>
      <c r="E132" s="11"/>
      <c r="F132" s="11"/>
      <c r="G132" s="11">
        <f t="shared" ref="G132:G138" si="30">F132</f>
        <v>0</v>
      </c>
      <c r="H132" s="1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</row>
    <row r="133" spans="1:56" ht="15" customHeight="1">
      <c r="A133" s="304" t="s">
        <v>155</v>
      </c>
      <c r="B133" s="304"/>
      <c r="C133" s="304"/>
      <c r="D133" s="48" t="s">
        <v>156</v>
      </c>
      <c r="E133" s="49">
        <f>E134+E139+E143</f>
        <v>0</v>
      </c>
      <c r="F133" s="49">
        <f t="shared" ref="F133:G133" si="31">F134+F139+F143</f>
        <v>0</v>
      </c>
      <c r="G133" s="49">
        <f t="shared" si="31"/>
        <v>1200</v>
      </c>
      <c r="H133" s="49">
        <v>0</v>
      </c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</row>
    <row r="134" spans="1:56" ht="15" customHeight="1">
      <c r="A134" s="284" t="s">
        <v>157</v>
      </c>
      <c r="B134" s="284"/>
      <c r="C134" s="284"/>
      <c r="D134" s="61" t="s">
        <v>158</v>
      </c>
      <c r="E134" s="62">
        <f>E136</f>
        <v>0</v>
      </c>
      <c r="F134" s="62">
        <f t="shared" ref="F134:G134" si="32">F136</f>
        <v>0</v>
      </c>
      <c r="G134" s="62">
        <f t="shared" si="32"/>
        <v>0</v>
      </c>
      <c r="H134" s="62">
        <v>0</v>
      </c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</row>
    <row r="135" spans="1:56" ht="15" customHeight="1">
      <c r="A135" s="285" t="s">
        <v>132</v>
      </c>
      <c r="B135" s="285"/>
      <c r="C135" s="285"/>
      <c r="D135" s="52" t="s">
        <v>39</v>
      </c>
      <c r="E135" s="12">
        <f t="shared" ref="E135:G135" si="33">E134</f>
        <v>0</v>
      </c>
      <c r="F135" s="12">
        <f t="shared" si="33"/>
        <v>0</v>
      </c>
      <c r="G135" s="12">
        <f t="shared" si="33"/>
        <v>0</v>
      </c>
      <c r="H135" s="12">
        <v>0</v>
      </c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</row>
    <row r="136" spans="1:56" ht="24">
      <c r="A136" s="33">
        <v>42</v>
      </c>
      <c r="B136" s="63"/>
      <c r="C136" s="64"/>
      <c r="D136" s="28" t="s">
        <v>100</v>
      </c>
      <c r="E136" s="6">
        <v>0</v>
      </c>
      <c r="F136" s="6">
        <v>0</v>
      </c>
      <c r="G136" s="6">
        <f>SUM(G137:G138)</f>
        <v>0</v>
      </c>
      <c r="H136" s="6">
        <v>0</v>
      </c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</row>
    <row r="137" spans="1:56" ht="15" customHeight="1">
      <c r="A137" s="65">
        <v>4221</v>
      </c>
      <c r="B137" s="66"/>
      <c r="C137" s="67"/>
      <c r="D137" s="29" t="s">
        <v>102</v>
      </c>
      <c r="E137" s="11"/>
      <c r="F137" s="11"/>
      <c r="G137" s="11">
        <f t="shared" si="30"/>
        <v>0</v>
      </c>
      <c r="H137" s="1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</row>
    <row r="138" spans="1:56" ht="24">
      <c r="A138" s="65">
        <v>4227</v>
      </c>
      <c r="B138" s="66"/>
      <c r="C138" s="67"/>
      <c r="D138" s="77" t="s">
        <v>106</v>
      </c>
      <c r="E138" s="11"/>
      <c r="F138" s="11"/>
      <c r="G138" s="11">
        <f t="shared" si="30"/>
        <v>0</v>
      </c>
      <c r="H138" s="1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</row>
    <row r="139" spans="1:56" ht="15" customHeight="1">
      <c r="A139" s="284" t="s">
        <v>136</v>
      </c>
      <c r="B139" s="284"/>
      <c r="C139" s="284"/>
      <c r="D139" s="61" t="s">
        <v>159</v>
      </c>
      <c r="E139" s="62">
        <f>E141</f>
        <v>0</v>
      </c>
      <c r="F139" s="62">
        <f t="shared" ref="F139:G139" si="34">F141</f>
        <v>0</v>
      </c>
      <c r="G139" s="62">
        <f t="shared" si="34"/>
        <v>0</v>
      </c>
      <c r="H139" s="62">
        <v>0</v>
      </c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</row>
    <row r="140" spans="1:56">
      <c r="A140" s="285" t="s">
        <v>132</v>
      </c>
      <c r="B140" s="285"/>
      <c r="C140" s="285"/>
      <c r="D140" s="52" t="s">
        <v>39</v>
      </c>
      <c r="E140" s="12">
        <f t="shared" ref="E140:G140" si="35">E139</f>
        <v>0</v>
      </c>
      <c r="F140" s="12">
        <f t="shared" si="35"/>
        <v>0</v>
      </c>
      <c r="G140" s="12">
        <f t="shared" si="35"/>
        <v>0</v>
      </c>
      <c r="H140" s="12">
        <v>0</v>
      </c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</row>
    <row r="141" spans="1:56" ht="24">
      <c r="A141" s="33">
        <v>45</v>
      </c>
      <c r="B141" s="63"/>
      <c r="C141" s="64"/>
      <c r="D141" s="28" t="s">
        <v>110</v>
      </c>
      <c r="E141" s="6">
        <v>0</v>
      </c>
      <c r="F141" s="6">
        <v>0</v>
      </c>
      <c r="G141" s="6">
        <f>G142</f>
        <v>0</v>
      </c>
      <c r="H141" s="6">
        <v>0</v>
      </c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</row>
    <row r="142" spans="1:56" ht="24">
      <c r="A142" s="65">
        <v>4511</v>
      </c>
      <c r="B142" s="66"/>
      <c r="C142" s="67"/>
      <c r="D142" s="29" t="s">
        <v>111</v>
      </c>
      <c r="E142" s="11"/>
      <c r="F142" s="11"/>
      <c r="G142" s="11">
        <v>0</v>
      </c>
      <c r="H142" s="1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</row>
    <row r="143" spans="1:56" ht="15" customHeight="1">
      <c r="A143" s="284" t="s">
        <v>247</v>
      </c>
      <c r="B143" s="284"/>
      <c r="C143" s="284"/>
      <c r="D143" s="61" t="s">
        <v>248</v>
      </c>
      <c r="E143" s="62">
        <f>E145</f>
        <v>0</v>
      </c>
      <c r="F143" s="62">
        <f t="shared" ref="F143:G143" si="36">F145</f>
        <v>0</v>
      </c>
      <c r="G143" s="62">
        <f t="shared" si="36"/>
        <v>1200</v>
      </c>
      <c r="H143" s="62">
        <v>0</v>
      </c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</row>
    <row r="144" spans="1:56">
      <c r="A144" s="285" t="s">
        <v>132</v>
      </c>
      <c r="B144" s="285"/>
      <c r="C144" s="285"/>
      <c r="D144" s="52" t="s">
        <v>39</v>
      </c>
      <c r="E144" s="12">
        <f t="shared" ref="E144:G144" si="37">E143</f>
        <v>0</v>
      </c>
      <c r="F144" s="12">
        <f t="shared" si="37"/>
        <v>0</v>
      </c>
      <c r="G144" s="12">
        <f t="shared" si="37"/>
        <v>1200</v>
      </c>
      <c r="H144" s="12">
        <v>0</v>
      </c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</row>
    <row r="145" spans="1:56" ht="24">
      <c r="A145" s="33">
        <v>42</v>
      </c>
      <c r="B145" s="63"/>
      <c r="C145" s="64"/>
      <c r="D145" s="28" t="s">
        <v>100</v>
      </c>
      <c r="E145" s="6">
        <v>0</v>
      </c>
      <c r="F145" s="6">
        <v>0</v>
      </c>
      <c r="G145" s="6">
        <f>G146</f>
        <v>1200</v>
      </c>
      <c r="H145" s="6">
        <v>0</v>
      </c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</row>
    <row r="146" spans="1:56">
      <c r="A146" s="65">
        <v>4241</v>
      </c>
      <c r="B146" s="66"/>
      <c r="C146" s="67"/>
      <c r="D146" s="29" t="s">
        <v>108</v>
      </c>
      <c r="E146" s="11"/>
      <c r="F146" s="11"/>
      <c r="G146" s="11">
        <v>1200</v>
      </c>
      <c r="H146" s="1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</row>
    <row r="147" spans="1:56" ht="26.25">
      <c r="A147" s="304" t="s">
        <v>195</v>
      </c>
      <c r="B147" s="304"/>
      <c r="C147" s="304"/>
      <c r="D147" s="71" t="s">
        <v>196</v>
      </c>
      <c r="E147" s="49">
        <f t="shared" ref="E147:G147" si="38">E148</f>
        <v>0</v>
      </c>
      <c r="F147" s="49">
        <f t="shared" si="38"/>
        <v>0</v>
      </c>
      <c r="G147" s="49">
        <f t="shared" si="38"/>
        <v>0</v>
      </c>
      <c r="H147" s="49">
        <v>0</v>
      </c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</row>
    <row r="148" spans="1:56" ht="26.25">
      <c r="A148" s="287" t="s">
        <v>131</v>
      </c>
      <c r="B148" s="287"/>
      <c r="C148" s="287"/>
      <c r="D148" s="73" t="s">
        <v>196</v>
      </c>
      <c r="E148" s="51">
        <f t="shared" ref="E148:G149" si="39">E149</f>
        <v>0</v>
      </c>
      <c r="F148" s="51">
        <f t="shared" si="39"/>
        <v>0</v>
      </c>
      <c r="G148" s="51">
        <f t="shared" si="39"/>
        <v>0</v>
      </c>
      <c r="H148" s="51">
        <v>0</v>
      </c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</row>
    <row r="149" spans="1:56" ht="15" customHeight="1">
      <c r="A149" s="285" t="s">
        <v>132</v>
      </c>
      <c r="B149" s="285"/>
      <c r="C149" s="285"/>
      <c r="D149" s="52" t="s">
        <v>39</v>
      </c>
      <c r="E149" s="12">
        <f>E150</f>
        <v>0</v>
      </c>
      <c r="F149" s="12">
        <f t="shared" si="39"/>
        <v>0</v>
      </c>
      <c r="G149" s="12">
        <f t="shared" si="39"/>
        <v>0</v>
      </c>
      <c r="H149" s="12">
        <v>0</v>
      </c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</row>
    <row r="150" spans="1:56" ht="15" customHeight="1">
      <c r="A150" s="56">
        <v>32</v>
      </c>
      <c r="B150" s="57"/>
      <c r="C150" s="58"/>
      <c r="D150" s="27" t="s">
        <v>52</v>
      </c>
      <c r="E150" s="6">
        <v>0</v>
      </c>
      <c r="F150" s="6">
        <v>0</v>
      </c>
      <c r="G150" s="6">
        <f>SUM(G151:G152)</f>
        <v>0</v>
      </c>
      <c r="H150" s="6">
        <v>0</v>
      </c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</row>
    <row r="151" spans="1:56" ht="26.25">
      <c r="A151" s="53">
        <v>3224</v>
      </c>
      <c r="B151" s="59"/>
      <c r="C151" s="60"/>
      <c r="D151" s="25" t="s">
        <v>62</v>
      </c>
      <c r="E151" s="11"/>
      <c r="F151" s="11"/>
      <c r="G151" s="11">
        <f t="shared" ref="G151" si="40">F151</f>
        <v>0</v>
      </c>
      <c r="H151" s="1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</row>
    <row r="152" spans="1:56" ht="26.25">
      <c r="A152" s="53">
        <v>3232</v>
      </c>
      <c r="B152" s="59"/>
      <c r="C152" s="60"/>
      <c r="D152" s="25" t="s">
        <v>67</v>
      </c>
      <c r="E152" s="11"/>
      <c r="F152" s="11"/>
      <c r="G152" s="11">
        <v>0</v>
      </c>
      <c r="H152" s="1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</row>
    <row r="153" spans="1:56" ht="26.25">
      <c r="A153" s="304" t="s">
        <v>160</v>
      </c>
      <c r="B153" s="304"/>
      <c r="C153" s="304"/>
      <c r="D153" s="71" t="s">
        <v>161</v>
      </c>
      <c r="E153" s="49">
        <f t="shared" ref="E153:G153" si="41">E154</f>
        <v>2654.46</v>
      </c>
      <c r="F153" s="49">
        <f t="shared" si="41"/>
        <v>0</v>
      </c>
      <c r="G153" s="49">
        <f t="shared" si="41"/>
        <v>0</v>
      </c>
      <c r="H153" s="49">
        <v>0</v>
      </c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</row>
    <row r="154" spans="1:56" ht="39">
      <c r="A154" s="284" t="s">
        <v>162</v>
      </c>
      <c r="B154" s="284"/>
      <c r="C154" s="284"/>
      <c r="D154" s="69" t="s">
        <v>163</v>
      </c>
      <c r="E154" s="62">
        <f>E156</f>
        <v>2654.46</v>
      </c>
      <c r="F154" s="62">
        <f t="shared" ref="F154:G154" si="42">F156</f>
        <v>0</v>
      </c>
      <c r="G154" s="62">
        <f t="shared" si="42"/>
        <v>0</v>
      </c>
      <c r="H154" s="62">
        <v>0</v>
      </c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</row>
    <row r="155" spans="1:56" ht="15" customHeight="1">
      <c r="A155" s="285" t="s">
        <v>132</v>
      </c>
      <c r="B155" s="285"/>
      <c r="C155" s="285"/>
      <c r="D155" s="52" t="s">
        <v>39</v>
      </c>
      <c r="E155" s="12">
        <f t="shared" ref="E155:G155" si="43">E154</f>
        <v>2654.46</v>
      </c>
      <c r="F155" s="12">
        <f t="shared" si="43"/>
        <v>0</v>
      </c>
      <c r="G155" s="12">
        <f t="shared" si="43"/>
        <v>0</v>
      </c>
      <c r="H155" s="12">
        <v>0</v>
      </c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</row>
    <row r="156" spans="1:56" ht="39">
      <c r="A156" s="33">
        <v>37</v>
      </c>
      <c r="B156" s="63"/>
      <c r="C156" s="64"/>
      <c r="D156" s="72" t="s">
        <v>164</v>
      </c>
      <c r="E156" s="6">
        <v>2654.46</v>
      </c>
      <c r="F156" s="6">
        <v>0</v>
      </c>
      <c r="G156" s="6">
        <f>G157</f>
        <v>0</v>
      </c>
      <c r="H156" s="6">
        <v>0</v>
      </c>
      <c r="I156" s="87"/>
      <c r="J156" s="92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</row>
    <row r="157" spans="1:56" ht="39">
      <c r="A157" s="65">
        <v>3723</v>
      </c>
      <c r="B157" s="66"/>
      <c r="C157" s="67"/>
      <c r="D157" s="31" t="s">
        <v>96</v>
      </c>
      <c r="E157" s="11"/>
      <c r="F157" s="11"/>
      <c r="G157" s="11">
        <v>0</v>
      </c>
      <c r="H157" s="1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</row>
    <row r="158" spans="1:56" ht="39">
      <c r="A158" s="304" t="s">
        <v>160</v>
      </c>
      <c r="B158" s="304"/>
      <c r="C158" s="304"/>
      <c r="D158" s="71" t="s">
        <v>165</v>
      </c>
      <c r="E158" s="49">
        <f>E159+E277+E291+E295+E307+E323+E349+E358+E391</f>
        <v>2014446.2200000002</v>
      </c>
      <c r="F158" s="49">
        <f>F159+F277+F291+F295+F307+F323+F349+F358+F391+F406+F415</f>
        <v>2211464.5099999998</v>
      </c>
      <c r="G158" s="49">
        <f>G159+G277+G291+G295+G307+G323+G349+G358+G391+G406+G415</f>
        <v>1363823.75</v>
      </c>
      <c r="H158" s="49">
        <f t="shared" ref="H156:H221" si="44">G158/F158*100</f>
        <v>61.670614374905796</v>
      </c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</row>
    <row r="159" spans="1:56">
      <c r="A159" s="287" t="s">
        <v>131</v>
      </c>
      <c r="B159" s="287"/>
      <c r="C159" s="287"/>
      <c r="D159" s="73" t="s">
        <v>41</v>
      </c>
      <c r="E159" s="51">
        <f>E160+E195+E220+E251</f>
        <v>64835.11</v>
      </c>
      <c r="F159" s="51">
        <f>F160+F195+F220+F251</f>
        <v>79389.600000000006</v>
      </c>
      <c r="G159" s="51">
        <f>G160+G195+G220+G251</f>
        <v>47362.340000000004</v>
      </c>
      <c r="H159" s="51">
        <f t="shared" si="44"/>
        <v>59.658116428348293</v>
      </c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</row>
    <row r="160" spans="1:56" ht="15" customHeight="1">
      <c r="A160" s="285" t="s">
        <v>166</v>
      </c>
      <c r="B160" s="285"/>
      <c r="C160" s="285"/>
      <c r="D160" s="52" t="s">
        <v>23</v>
      </c>
      <c r="E160" s="12">
        <f>E161+E164+E188+E193</f>
        <v>47912.95</v>
      </c>
      <c r="F160" s="12">
        <f>F161+F164+F188+F193+F191</f>
        <v>53500</v>
      </c>
      <c r="G160" s="12">
        <f>G161+G164+G188+G193+G191</f>
        <v>30000.670000000002</v>
      </c>
      <c r="H160" s="12">
        <f t="shared" si="44"/>
        <v>56.076018691588793</v>
      </c>
      <c r="I160" s="91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</row>
    <row r="161" spans="1:57">
      <c r="A161" s="33">
        <v>31</v>
      </c>
      <c r="B161" s="63"/>
      <c r="C161" s="64"/>
      <c r="D161" s="27" t="s">
        <v>43</v>
      </c>
      <c r="E161" s="6">
        <v>1327.24</v>
      </c>
      <c r="F161" s="6">
        <v>3700</v>
      </c>
      <c r="G161" s="6">
        <f>SUM(G162:G163)</f>
        <v>8630.98</v>
      </c>
      <c r="H161" s="6">
        <f t="shared" si="44"/>
        <v>233.2697297297297</v>
      </c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</row>
    <row r="162" spans="1:57">
      <c r="A162" s="65">
        <v>3111</v>
      </c>
      <c r="B162" s="66"/>
      <c r="C162" s="67"/>
      <c r="D162" s="25" t="s">
        <v>45</v>
      </c>
      <c r="E162" s="11"/>
      <c r="F162" s="11"/>
      <c r="G162" s="11">
        <v>7300.98</v>
      </c>
      <c r="H162" s="1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</row>
    <row r="163" spans="1:57">
      <c r="A163" s="65">
        <v>3121</v>
      </c>
      <c r="B163" s="66"/>
      <c r="C163" s="67"/>
      <c r="D163" s="25" t="s">
        <v>46</v>
      </c>
      <c r="E163" s="11"/>
      <c r="F163" s="11"/>
      <c r="G163" s="11">
        <v>1330</v>
      </c>
      <c r="H163" s="1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</row>
    <row r="164" spans="1:57">
      <c r="A164" s="33">
        <v>32</v>
      </c>
      <c r="B164" s="63"/>
      <c r="C164" s="64"/>
      <c r="D164" s="27" t="s">
        <v>52</v>
      </c>
      <c r="E164" s="6">
        <v>46187.54</v>
      </c>
      <c r="F164" s="6">
        <v>49500</v>
      </c>
      <c r="G164" s="6">
        <f>SUM(G165:G187)</f>
        <v>21309.800000000003</v>
      </c>
      <c r="H164" s="6">
        <f t="shared" si="44"/>
        <v>43.050101010101017</v>
      </c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</row>
    <row r="165" spans="1:57">
      <c r="A165" s="65">
        <v>3211</v>
      </c>
      <c r="B165" s="66"/>
      <c r="C165" s="67"/>
      <c r="D165" s="25" t="s">
        <v>54</v>
      </c>
      <c r="E165" s="11"/>
      <c r="F165" s="11"/>
      <c r="G165" s="11">
        <v>9518.85</v>
      </c>
      <c r="H165" s="11"/>
      <c r="I165" s="89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</row>
    <row r="166" spans="1:57">
      <c r="A166" s="65">
        <v>3213</v>
      </c>
      <c r="B166" s="66"/>
      <c r="C166" s="67"/>
      <c r="D166" s="25" t="s">
        <v>56</v>
      </c>
      <c r="E166" s="11"/>
      <c r="F166" s="11"/>
      <c r="G166" s="11">
        <v>858.58</v>
      </c>
      <c r="H166" s="1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</row>
    <row r="167" spans="1:57" ht="26.25">
      <c r="A167" s="65">
        <v>3214</v>
      </c>
      <c r="B167" s="66"/>
      <c r="C167" s="67"/>
      <c r="D167" s="25" t="s">
        <v>57</v>
      </c>
      <c r="E167" s="11"/>
      <c r="F167" s="11"/>
      <c r="G167" s="11">
        <v>497</v>
      </c>
      <c r="H167" s="1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</row>
    <row r="168" spans="1:57" ht="26.25">
      <c r="A168" s="65">
        <v>3221</v>
      </c>
      <c r="B168" s="66"/>
      <c r="C168" s="67"/>
      <c r="D168" s="25" t="s">
        <v>251</v>
      </c>
      <c r="E168" s="11"/>
      <c r="F168" s="11"/>
      <c r="G168" s="11">
        <v>50</v>
      </c>
      <c r="H168" s="1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</row>
    <row r="169" spans="1:57">
      <c r="A169" s="65">
        <v>3222</v>
      </c>
      <c r="B169" s="66"/>
      <c r="C169" s="67"/>
      <c r="D169" s="25" t="s">
        <v>60</v>
      </c>
      <c r="E169" s="11"/>
      <c r="F169" s="11"/>
      <c r="G169" s="11">
        <v>311.39</v>
      </c>
      <c r="H169" s="1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</row>
    <row r="170" spans="1:57">
      <c r="A170" s="65">
        <v>3223</v>
      </c>
      <c r="B170" s="66"/>
      <c r="C170" s="67"/>
      <c r="D170" s="25" t="s">
        <v>61</v>
      </c>
      <c r="E170" s="11"/>
      <c r="F170" s="11"/>
      <c r="G170" s="11">
        <v>140.01</v>
      </c>
      <c r="H170" s="1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</row>
    <row r="171" spans="1:57" ht="26.25">
      <c r="A171" s="65">
        <v>3224</v>
      </c>
      <c r="B171" s="66"/>
      <c r="C171" s="67"/>
      <c r="D171" s="25" t="s">
        <v>62</v>
      </c>
      <c r="E171" s="11"/>
      <c r="F171" s="11"/>
      <c r="G171" s="11">
        <v>0</v>
      </c>
      <c r="H171" s="1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</row>
    <row r="172" spans="1:57">
      <c r="A172" s="65">
        <v>3225</v>
      </c>
      <c r="B172" s="66"/>
      <c r="C172" s="67"/>
      <c r="D172" s="25" t="s">
        <v>82</v>
      </c>
      <c r="E172" s="11"/>
      <c r="F172" s="11"/>
      <c r="G172" s="11">
        <v>149.19999999999999</v>
      </c>
      <c r="H172" s="1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</row>
    <row r="173" spans="1:57">
      <c r="A173" s="65">
        <v>3227</v>
      </c>
      <c r="B173" s="66"/>
      <c r="C173" s="67"/>
      <c r="D173" s="25" t="s">
        <v>83</v>
      </c>
      <c r="E173" s="11"/>
      <c r="F173" s="11"/>
      <c r="G173" s="11">
        <v>195</v>
      </c>
      <c r="H173" s="1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</row>
    <row r="174" spans="1:57">
      <c r="A174" s="65">
        <v>3231</v>
      </c>
      <c r="B174" s="66"/>
      <c r="C174" s="67"/>
      <c r="D174" s="25" t="s">
        <v>66</v>
      </c>
      <c r="E174" s="11"/>
      <c r="F174" s="11"/>
      <c r="G174" s="11">
        <v>76.48</v>
      </c>
      <c r="H174" s="1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</row>
    <row r="175" spans="1:57" ht="26.25">
      <c r="A175" s="65">
        <v>3232</v>
      </c>
      <c r="B175" s="66"/>
      <c r="C175" s="67"/>
      <c r="D175" s="25" t="s">
        <v>67</v>
      </c>
      <c r="E175" s="11"/>
      <c r="F175" s="11"/>
      <c r="G175" s="11">
        <v>0</v>
      </c>
      <c r="H175" s="1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</row>
    <row r="176" spans="1:57">
      <c r="A176" s="65">
        <v>3233</v>
      </c>
      <c r="B176" s="66"/>
      <c r="C176" s="67"/>
      <c r="D176" s="25" t="s">
        <v>68</v>
      </c>
      <c r="E176" s="11"/>
      <c r="F176" s="11"/>
      <c r="G176" s="11">
        <v>193.76</v>
      </c>
      <c r="H176" s="11"/>
      <c r="I176" s="81"/>
      <c r="J176" s="89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</row>
    <row r="177" spans="1:57">
      <c r="A177" s="65">
        <v>3234</v>
      </c>
      <c r="B177" s="66"/>
      <c r="C177" s="67"/>
      <c r="D177" s="25" t="s">
        <v>69</v>
      </c>
      <c r="E177" s="11"/>
      <c r="F177" s="11"/>
      <c r="G177" s="11">
        <v>0</v>
      </c>
      <c r="H177" s="1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</row>
    <row r="178" spans="1:57">
      <c r="A178" s="65">
        <v>3236</v>
      </c>
      <c r="B178" s="66"/>
      <c r="C178" s="67"/>
      <c r="D178" s="25" t="s">
        <v>71</v>
      </c>
      <c r="E178" s="11"/>
      <c r="F178" s="11"/>
      <c r="G178" s="11">
        <v>0</v>
      </c>
      <c r="H178" s="1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</row>
    <row r="179" spans="1:57">
      <c r="A179" s="65">
        <v>3237</v>
      </c>
      <c r="B179" s="66"/>
      <c r="C179" s="67"/>
      <c r="D179" s="25" t="s">
        <v>72</v>
      </c>
      <c r="E179" s="11"/>
      <c r="F179" s="11"/>
      <c r="G179" s="11">
        <v>2350.36</v>
      </c>
      <c r="H179" s="1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</row>
    <row r="180" spans="1:57">
      <c r="A180" s="65">
        <v>3238</v>
      </c>
      <c r="B180" s="66"/>
      <c r="C180" s="67"/>
      <c r="D180" s="25" t="s">
        <v>73</v>
      </c>
      <c r="E180" s="11"/>
      <c r="F180" s="11"/>
      <c r="G180" s="11">
        <v>0</v>
      </c>
      <c r="H180" s="1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</row>
    <row r="181" spans="1:57">
      <c r="A181" s="65">
        <v>3239</v>
      </c>
      <c r="B181" s="66"/>
      <c r="C181" s="67"/>
      <c r="D181" s="25" t="s">
        <v>74</v>
      </c>
      <c r="E181" s="11"/>
      <c r="F181" s="11"/>
      <c r="G181" s="11">
        <v>133</v>
      </c>
      <c r="H181" s="1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</row>
    <row r="182" spans="1:57">
      <c r="A182" s="65">
        <v>3292</v>
      </c>
      <c r="B182" s="66"/>
      <c r="C182" s="67"/>
      <c r="D182" s="25" t="s">
        <v>77</v>
      </c>
      <c r="E182" s="11"/>
      <c r="F182" s="11"/>
      <c r="G182" s="11">
        <v>2346.06</v>
      </c>
      <c r="H182" s="1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</row>
    <row r="183" spans="1:57">
      <c r="A183" s="65">
        <v>3293</v>
      </c>
      <c r="B183" s="66"/>
      <c r="C183" s="67"/>
      <c r="D183" s="25" t="s">
        <v>78</v>
      </c>
      <c r="E183" s="11"/>
      <c r="F183" s="11"/>
      <c r="G183" s="11">
        <v>1257.1400000000001</v>
      </c>
      <c r="H183" s="1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</row>
    <row r="184" spans="1:57">
      <c r="A184" s="65">
        <v>3294</v>
      </c>
      <c r="B184" s="66"/>
      <c r="C184" s="67"/>
      <c r="D184" s="25" t="s">
        <v>84</v>
      </c>
      <c r="E184" s="11"/>
      <c r="F184" s="11"/>
      <c r="G184" s="11">
        <v>85</v>
      </c>
      <c r="H184" s="1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</row>
    <row r="185" spans="1:57">
      <c r="A185" s="65">
        <v>3295</v>
      </c>
      <c r="B185" s="66"/>
      <c r="C185" s="67"/>
      <c r="D185" s="25" t="s">
        <v>80</v>
      </c>
      <c r="E185" s="11"/>
      <c r="F185" s="11"/>
      <c r="G185" s="11">
        <v>0</v>
      </c>
      <c r="H185" s="1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</row>
    <row r="186" spans="1:57">
      <c r="A186" s="65">
        <v>3296</v>
      </c>
      <c r="B186" s="66"/>
      <c r="C186" s="67"/>
      <c r="D186" s="25" t="s">
        <v>85</v>
      </c>
      <c r="E186" s="11"/>
      <c r="F186" s="11"/>
      <c r="G186" s="11">
        <f t="shared" ref="G186:G230" si="45">F186</f>
        <v>0</v>
      </c>
      <c r="H186" s="1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</row>
    <row r="187" spans="1:57" ht="26.25">
      <c r="A187" s="65">
        <v>3299</v>
      </c>
      <c r="B187" s="66"/>
      <c r="C187" s="67"/>
      <c r="D187" s="25" t="s">
        <v>75</v>
      </c>
      <c r="E187" s="11"/>
      <c r="F187" s="11"/>
      <c r="G187" s="11">
        <v>3147.97</v>
      </c>
      <c r="H187" s="1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</row>
    <row r="188" spans="1:57">
      <c r="A188" s="33">
        <v>34</v>
      </c>
      <c r="B188" s="63"/>
      <c r="C188" s="64"/>
      <c r="D188" s="27" t="s">
        <v>89</v>
      </c>
      <c r="E188" s="6">
        <v>398.17</v>
      </c>
      <c r="F188" s="6">
        <v>300</v>
      </c>
      <c r="G188" s="6">
        <f>SUM(G189:G190)</f>
        <v>2.76</v>
      </c>
      <c r="H188" s="6">
        <f t="shared" si="44"/>
        <v>0.91999999999999993</v>
      </c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</row>
    <row r="189" spans="1:57" ht="26.25">
      <c r="A189" s="65">
        <v>3431</v>
      </c>
      <c r="B189" s="66"/>
      <c r="C189" s="67"/>
      <c r="D189" s="25" t="s">
        <v>91</v>
      </c>
      <c r="E189" s="11"/>
      <c r="F189" s="11"/>
      <c r="G189" s="11">
        <v>2.76</v>
      </c>
      <c r="H189" s="1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</row>
    <row r="190" spans="1:57">
      <c r="A190" s="65">
        <v>3433</v>
      </c>
      <c r="B190" s="66"/>
      <c r="C190" s="67"/>
      <c r="D190" s="25" t="s">
        <v>92</v>
      </c>
      <c r="E190" s="11"/>
      <c r="F190" s="11"/>
      <c r="G190" s="11">
        <f t="shared" si="45"/>
        <v>0</v>
      </c>
      <c r="H190" s="1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</row>
    <row r="191" spans="1:57" ht="25.5">
      <c r="A191" s="217">
        <v>36</v>
      </c>
      <c r="B191" s="218"/>
      <c r="C191" s="219"/>
      <c r="D191" s="19" t="s">
        <v>249</v>
      </c>
      <c r="E191" s="6"/>
      <c r="F191" s="6">
        <v>0</v>
      </c>
      <c r="G191" s="6">
        <f>G192</f>
        <v>57.13</v>
      </c>
      <c r="H191" s="6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</row>
    <row r="192" spans="1:57" ht="39">
      <c r="A192" s="65">
        <v>3691</v>
      </c>
      <c r="B192" s="66"/>
      <c r="C192" s="67"/>
      <c r="D192" s="25" t="s">
        <v>259</v>
      </c>
      <c r="E192" s="11"/>
      <c r="F192" s="11"/>
      <c r="G192" s="11">
        <v>57.13</v>
      </c>
      <c r="H192" s="1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</row>
    <row r="193" spans="1:56">
      <c r="A193" s="33">
        <v>38</v>
      </c>
      <c r="B193" s="63"/>
      <c r="C193" s="64"/>
      <c r="D193" s="72" t="s">
        <v>97</v>
      </c>
      <c r="E193" s="6">
        <v>0</v>
      </c>
      <c r="F193" s="6">
        <v>0</v>
      </c>
      <c r="G193" s="6">
        <f>G194</f>
        <v>0</v>
      </c>
      <c r="H193" s="6">
        <v>0</v>
      </c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</row>
    <row r="194" spans="1:56">
      <c r="A194" s="65">
        <v>3812</v>
      </c>
      <c r="B194" s="66"/>
      <c r="C194" s="67"/>
      <c r="D194" s="31" t="s">
        <v>98</v>
      </c>
      <c r="E194" s="11"/>
      <c r="F194" s="11"/>
      <c r="G194" s="11">
        <v>0</v>
      </c>
      <c r="H194" s="1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</row>
    <row r="195" spans="1:56" ht="15" customHeight="1">
      <c r="A195" s="285" t="s">
        <v>167</v>
      </c>
      <c r="B195" s="285"/>
      <c r="C195" s="285"/>
      <c r="D195" s="74" t="s">
        <v>27</v>
      </c>
      <c r="E195" s="12">
        <f>E196</f>
        <v>10219.66</v>
      </c>
      <c r="F195" s="12">
        <f t="shared" ref="F195" si="46">F196</f>
        <v>15000</v>
      </c>
      <c r="G195" s="12">
        <f>G196</f>
        <v>6563.5700000000006</v>
      </c>
      <c r="H195" s="12">
        <f t="shared" si="44"/>
        <v>43.757133333333336</v>
      </c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</row>
    <row r="196" spans="1:56">
      <c r="A196" s="33">
        <v>32</v>
      </c>
      <c r="B196" s="63"/>
      <c r="C196" s="64"/>
      <c r="D196" s="27" t="s">
        <v>52</v>
      </c>
      <c r="E196" s="6">
        <v>10219.66</v>
      </c>
      <c r="F196" s="6">
        <v>15000</v>
      </c>
      <c r="G196" s="6">
        <f>SUM(G197:G219)</f>
        <v>6563.5700000000006</v>
      </c>
      <c r="H196" s="6">
        <f t="shared" si="44"/>
        <v>43.757133333333336</v>
      </c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</row>
    <row r="197" spans="1:56">
      <c r="A197" s="65">
        <v>3211</v>
      </c>
      <c r="B197" s="66"/>
      <c r="C197" s="67"/>
      <c r="D197" s="25" t="s">
        <v>54</v>
      </c>
      <c r="E197" s="11"/>
      <c r="F197" s="11"/>
      <c r="G197" s="11">
        <f t="shared" si="45"/>
        <v>0</v>
      </c>
      <c r="H197" s="1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</row>
    <row r="198" spans="1:56">
      <c r="A198" s="65">
        <v>3213</v>
      </c>
      <c r="B198" s="66"/>
      <c r="C198" s="67"/>
      <c r="D198" s="25" t="s">
        <v>56</v>
      </c>
      <c r="E198" s="11"/>
      <c r="F198" s="11"/>
      <c r="G198" s="11">
        <f t="shared" si="45"/>
        <v>0</v>
      </c>
      <c r="H198" s="1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</row>
    <row r="199" spans="1:56" ht="26.25">
      <c r="A199" s="65">
        <v>3214</v>
      </c>
      <c r="B199" s="66"/>
      <c r="C199" s="67"/>
      <c r="D199" s="25" t="s">
        <v>57</v>
      </c>
      <c r="E199" s="11"/>
      <c r="F199" s="11"/>
      <c r="G199" s="11">
        <f t="shared" si="45"/>
        <v>0</v>
      </c>
      <c r="H199" s="1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</row>
    <row r="200" spans="1:56" ht="26.25">
      <c r="A200" s="65">
        <v>3221</v>
      </c>
      <c r="B200" s="66"/>
      <c r="C200" s="67"/>
      <c r="D200" s="25" t="s">
        <v>251</v>
      </c>
      <c r="E200" s="11"/>
      <c r="F200" s="11"/>
      <c r="G200" s="11">
        <v>3608.43</v>
      </c>
      <c r="H200" s="1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</row>
    <row r="201" spans="1:56">
      <c r="A201" s="65">
        <v>3222</v>
      </c>
      <c r="B201" s="66"/>
      <c r="C201" s="67"/>
      <c r="D201" s="25" t="s">
        <v>60</v>
      </c>
      <c r="E201" s="11"/>
      <c r="F201" s="11"/>
      <c r="G201" s="11">
        <f t="shared" si="45"/>
        <v>0</v>
      </c>
      <c r="H201" s="1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</row>
    <row r="202" spans="1:56">
      <c r="A202" s="65">
        <v>3223</v>
      </c>
      <c r="B202" s="66"/>
      <c r="C202" s="67"/>
      <c r="D202" s="25" t="s">
        <v>61</v>
      </c>
      <c r="E202" s="11"/>
      <c r="F202" s="11"/>
      <c r="G202" s="11">
        <f t="shared" si="45"/>
        <v>0</v>
      </c>
      <c r="H202" s="1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</row>
    <row r="203" spans="1:56" ht="26.25">
      <c r="A203" s="65">
        <v>3224</v>
      </c>
      <c r="B203" s="66"/>
      <c r="C203" s="67"/>
      <c r="D203" s="25" t="s">
        <v>62</v>
      </c>
      <c r="E203" s="11"/>
      <c r="F203" s="11"/>
      <c r="G203" s="11">
        <v>69.05</v>
      </c>
      <c r="H203" s="1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</row>
    <row r="204" spans="1:56">
      <c r="A204" s="65">
        <v>3225</v>
      </c>
      <c r="B204" s="66"/>
      <c r="C204" s="67"/>
      <c r="D204" s="25" t="s">
        <v>82</v>
      </c>
      <c r="E204" s="11"/>
      <c r="F204" s="11"/>
      <c r="G204" s="11">
        <v>624.96</v>
      </c>
      <c r="H204" s="1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</row>
    <row r="205" spans="1:56">
      <c r="A205" s="65">
        <v>3227</v>
      </c>
      <c r="B205" s="66"/>
      <c r="C205" s="67"/>
      <c r="D205" s="25" t="s">
        <v>83</v>
      </c>
      <c r="E205" s="11"/>
      <c r="F205" s="11"/>
      <c r="G205" s="11">
        <f t="shared" si="45"/>
        <v>0</v>
      </c>
      <c r="H205" s="1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</row>
    <row r="206" spans="1:56">
      <c r="A206" s="65">
        <v>3231</v>
      </c>
      <c r="B206" s="66"/>
      <c r="C206" s="67"/>
      <c r="D206" s="25" t="s">
        <v>66</v>
      </c>
      <c r="E206" s="11"/>
      <c r="F206" s="11"/>
      <c r="G206" s="11">
        <v>1100</v>
      </c>
      <c r="H206" s="1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</row>
    <row r="207" spans="1:56" ht="26.25">
      <c r="A207" s="65">
        <v>3232</v>
      </c>
      <c r="B207" s="66"/>
      <c r="C207" s="67"/>
      <c r="D207" s="25" t="s">
        <v>67</v>
      </c>
      <c r="E207" s="11"/>
      <c r="F207" s="11"/>
      <c r="G207" s="11">
        <v>0</v>
      </c>
      <c r="H207" s="1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</row>
    <row r="208" spans="1:56">
      <c r="A208" s="65">
        <v>3233</v>
      </c>
      <c r="B208" s="66"/>
      <c r="C208" s="67"/>
      <c r="D208" s="25" t="s">
        <v>68</v>
      </c>
      <c r="E208" s="11"/>
      <c r="F208" s="11"/>
      <c r="G208" s="11">
        <f t="shared" si="45"/>
        <v>0</v>
      </c>
      <c r="H208" s="1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</row>
    <row r="209" spans="1:56">
      <c r="A209" s="65">
        <v>3234</v>
      </c>
      <c r="B209" s="66"/>
      <c r="C209" s="67"/>
      <c r="D209" s="25" t="s">
        <v>69</v>
      </c>
      <c r="E209" s="11"/>
      <c r="F209" s="11"/>
      <c r="G209" s="11">
        <f t="shared" si="45"/>
        <v>0</v>
      </c>
      <c r="H209" s="1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</row>
    <row r="210" spans="1:56">
      <c r="A210" s="65">
        <v>3236</v>
      </c>
      <c r="B210" s="66"/>
      <c r="C210" s="67"/>
      <c r="D210" s="25" t="s">
        <v>71</v>
      </c>
      <c r="E210" s="11"/>
      <c r="F210" s="11"/>
      <c r="G210" s="11">
        <f t="shared" si="45"/>
        <v>0</v>
      </c>
      <c r="H210" s="1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</row>
    <row r="211" spans="1:56">
      <c r="A211" s="65">
        <v>3237</v>
      </c>
      <c r="B211" s="66"/>
      <c r="C211" s="67"/>
      <c r="D211" s="25" t="s">
        <v>72</v>
      </c>
      <c r="E211" s="11"/>
      <c r="F211" s="11"/>
      <c r="G211" s="11">
        <f t="shared" si="45"/>
        <v>0</v>
      </c>
      <c r="H211" s="1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</row>
    <row r="212" spans="1:56">
      <c r="A212" s="65">
        <v>3238</v>
      </c>
      <c r="B212" s="66"/>
      <c r="C212" s="67"/>
      <c r="D212" s="25" t="s">
        <v>73</v>
      </c>
      <c r="E212" s="11"/>
      <c r="F212" s="11"/>
      <c r="G212" s="11">
        <f t="shared" si="45"/>
        <v>0</v>
      </c>
      <c r="H212" s="1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</row>
    <row r="213" spans="1:56">
      <c r="A213" s="65">
        <v>3239</v>
      </c>
      <c r="B213" s="66"/>
      <c r="C213" s="67"/>
      <c r="D213" s="25" t="s">
        <v>74</v>
      </c>
      <c r="E213" s="11"/>
      <c r="F213" s="11"/>
      <c r="G213" s="11">
        <v>1126.6300000000001</v>
      </c>
      <c r="H213" s="1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</row>
    <row r="214" spans="1:56">
      <c r="A214" s="65">
        <v>3292</v>
      </c>
      <c r="B214" s="66"/>
      <c r="C214" s="67"/>
      <c r="D214" s="25" t="s">
        <v>77</v>
      </c>
      <c r="E214" s="11"/>
      <c r="F214" s="11"/>
      <c r="G214" s="11">
        <f t="shared" si="45"/>
        <v>0</v>
      </c>
      <c r="H214" s="1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</row>
    <row r="215" spans="1:56">
      <c r="A215" s="65">
        <v>3293</v>
      </c>
      <c r="B215" s="66"/>
      <c r="C215" s="67"/>
      <c r="D215" s="25" t="s">
        <v>78</v>
      </c>
      <c r="E215" s="11"/>
      <c r="F215" s="11"/>
      <c r="G215" s="11">
        <f t="shared" si="45"/>
        <v>0</v>
      </c>
      <c r="H215" s="1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</row>
    <row r="216" spans="1:56">
      <c r="A216" s="65">
        <v>3294</v>
      </c>
      <c r="B216" s="66"/>
      <c r="C216" s="67"/>
      <c r="D216" s="25" t="s">
        <v>84</v>
      </c>
      <c r="E216" s="11"/>
      <c r="F216" s="11"/>
      <c r="G216" s="11">
        <f t="shared" si="45"/>
        <v>0</v>
      </c>
      <c r="H216" s="1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</row>
    <row r="217" spans="1:56">
      <c r="A217" s="65">
        <v>3295</v>
      </c>
      <c r="B217" s="66"/>
      <c r="C217" s="67"/>
      <c r="D217" s="25" t="s">
        <v>80</v>
      </c>
      <c r="E217" s="11"/>
      <c r="F217" s="11"/>
      <c r="G217" s="11">
        <f t="shared" si="45"/>
        <v>0</v>
      </c>
      <c r="H217" s="1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</row>
    <row r="218" spans="1:56">
      <c r="A218" s="65">
        <v>3296</v>
      </c>
      <c r="B218" s="66"/>
      <c r="C218" s="67"/>
      <c r="D218" s="25" t="s">
        <v>85</v>
      </c>
      <c r="E218" s="11"/>
      <c r="F218" s="11"/>
      <c r="G218" s="11">
        <f t="shared" si="45"/>
        <v>0</v>
      </c>
      <c r="H218" s="1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</row>
    <row r="219" spans="1:56" ht="26.25">
      <c r="A219" s="65">
        <v>3299</v>
      </c>
      <c r="B219" s="66"/>
      <c r="C219" s="67"/>
      <c r="D219" s="25" t="s">
        <v>75</v>
      </c>
      <c r="E219" s="11"/>
      <c r="F219" s="11"/>
      <c r="G219" s="11">
        <v>34.5</v>
      </c>
      <c r="H219" s="1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</row>
    <row r="220" spans="1:56" ht="15" customHeight="1">
      <c r="A220" s="285" t="s">
        <v>168</v>
      </c>
      <c r="B220" s="285"/>
      <c r="C220" s="285"/>
      <c r="D220" s="74" t="s">
        <v>16</v>
      </c>
      <c r="E220" s="12">
        <f>E221+E244+E247</f>
        <v>6702.5</v>
      </c>
      <c r="F220" s="12">
        <f t="shared" ref="F220" si="47">F221+F244+F247</f>
        <v>10889.6</v>
      </c>
      <c r="G220" s="12">
        <f>G221+G244+G247+G249</f>
        <v>9973.0999999999985</v>
      </c>
      <c r="H220" s="12">
        <f t="shared" si="44"/>
        <v>91.583712900381997</v>
      </c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</row>
    <row r="221" spans="1:56">
      <c r="A221" s="33">
        <v>32</v>
      </c>
      <c r="B221" s="63"/>
      <c r="C221" s="64"/>
      <c r="D221" s="27" t="s">
        <v>52</v>
      </c>
      <c r="E221" s="6">
        <v>4844.38</v>
      </c>
      <c r="F221" s="6">
        <v>7689.6</v>
      </c>
      <c r="G221" s="6">
        <f>SUM(G222:G243)</f>
        <v>6671.2999999999993</v>
      </c>
      <c r="H221" s="6">
        <f t="shared" si="44"/>
        <v>86.75743861839365</v>
      </c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87"/>
      <c r="AZ221" s="87"/>
      <c r="BA221" s="87"/>
      <c r="BB221" s="87"/>
      <c r="BC221" s="87"/>
      <c r="BD221" s="87"/>
    </row>
    <row r="222" spans="1:56">
      <c r="A222" s="65">
        <v>3211</v>
      </c>
      <c r="B222" s="66"/>
      <c r="C222" s="67"/>
      <c r="D222" s="25" t="s">
        <v>54</v>
      </c>
      <c r="E222" s="11"/>
      <c r="F222" s="11"/>
      <c r="G222" s="11">
        <v>60</v>
      </c>
      <c r="H222" s="1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</row>
    <row r="223" spans="1:56">
      <c r="A223" s="65">
        <v>3213</v>
      </c>
      <c r="B223" s="66"/>
      <c r="C223" s="67"/>
      <c r="D223" s="25" t="s">
        <v>56</v>
      </c>
      <c r="E223" s="11"/>
      <c r="F223" s="11"/>
      <c r="G223" s="11">
        <f t="shared" si="45"/>
        <v>0</v>
      </c>
      <c r="H223" s="1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</row>
    <row r="224" spans="1:56" ht="26.25">
      <c r="A224" s="65">
        <v>3214</v>
      </c>
      <c r="B224" s="66"/>
      <c r="C224" s="67"/>
      <c r="D224" s="25" t="s">
        <v>57</v>
      </c>
      <c r="E224" s="11"/>
      <c r="F224" s="11"/>
      <c r="G224" s="11">
        <f t="shared" si="45"/>
        <v>0</v>
      </c>
      <c r="H224" s="1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</row>
    <row r="225" spans="1:56" ht="26.25">
      <c r="A225" s="65">
        <v>3221</v>
      </c>
      <c r="B225" s="66"/>
      <c r="C225" s="67"/>
      <c r="D225" s="25" t="s">
        <v>59</v>
      </c>
      <c r="E225" s="11"/>
      <c r="F225" s="11"/>
      <c r="G225" s="11">
        <v>449.1</v>
      </c>
      <c r="H225" s="1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</row>
    <row r="226" spans="1:56">
      <c r="A226" s="65">
        <v>3222</v>
      </c>
      <c r="B226" s="66"/>
      <c r="C226" s="67"/>
      <c r="D226" s="25" t="s">
        <v>60</v>
      </c>
      <c r="E226" s="11"/>
      <c r="F226" s="11"/>
      <c r="G226" s="11">
        <f t="shared" si="45"/>
        <v>0</v>
      </c>
      <c r="H226" s="1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</row>
    <row r="227" spans="1:56">
      <c r="A227" s="65">
        <v>3223</v>
      </c>
      <c r="B227" s="66"/>
      <c r="C227" s="67"/>
      <c r="D227" s="25" t="s">
        <v>61</v>
      </c>
      <c r="E227" s="11"/>
      <c r="F227" s="11"/>
      <c r="G227" s="11">
        <f t="shared" si="45"/>
        <v>0</v>
      </c>
      <c r="H227" s="1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</row>
    <row r="228" spans="1:56" ht="26.25">
      <c r="A228" s="65">
        <v>3224</v>
      </c>
      <c r="B228" s="66"/>
      <c r="C228" s="67"/>
      <c r="D228" s="25" t="s">
        <v>62</v>
      </c>
      <c r="E228" s="11"/>
      <c r="F228" s="11"/>
      <c r="G228" s="11">
        <f t="shared" si="45"/>
        <v>0</v>
      </c>
      <c r="H228" s="1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</row>
    <row r="229" spans="1:56">
      <c r="A229" s="65">
        <v>3225</v>
      </c>
      <c r="B229" s="66"/>
      <c r="C229" s="67"/>
      <c r="D229" s="25" t="s">
        <v>82</v>
      </c>
      <c r="E229" s="11"/>
      <c r="F229" s="11"/>
      <c r="G229" s="11">
        <v>2382.1999999999998</v>
      </c>
      <c r="H229" s="1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</row>
    <row r="230" spans="1:56">
      <c r="A230" s="65">
        <v>3227</v>
      </c>
      <c r="B230" s="66"/>
      <c r="C230" s="67"/>
      <c r="D230" s="25" t="s">
        <v>83</v>
      </c>
      <c r="E230" s="11"/>
      <c r="F230" s="11"/>
      <c r="G230" s="11">
        <f t="shared" si="45"/>
        <v>0</v>
      </c>
      <c r="H230" s="1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</row>
    <row r="231" spans="1:56">
      <c r="A231" s="65">
        <v>3231</v>
      </c>
      <c r="B231" s="66"/>
      <c r="C231" s="67"/>
      <c r="D231" s="25" t="s">
        <v>66</v>
      </c>
      <c r="E231" s="11"/>
      <c r="F231" s="11"/>
      <c r="G231" s="11">
        <v>980</v>
      </c>
      <c r="H231" s="1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</row>
    <row r="232" spans="1:56">
      <c r="A232" s="65">
        <v>3233</v>
      </c>
      <c r="B232" s="66"/>
      <c r="C232" s="67"/>
      <c r="D232" s="25" t="s">
        <v>68</v>
      </c>
      <c r="E232" s="11"/>
      <c r="F232" s="11"/>
      <c r="G232" s="11">
        <f t="shared" ref="G232:G303" si="48">F232</f>
        <v>0</v>
      </c>
      <c r="H232" s="1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</row>
    <row r="233" spans="1:56">
      <c r="A233" s="65">
        <v>3234</v>
      </c>
      <c r="B233" s="66"/>
      <c r="C233" s="67"/>
      <c r="D233" s="25" t="s">
        <v>69</v>
      </c>
      <c r="E233" s="11"/>
      <c r="F233" s="11"/>
      <c r="G233" s="11">
        <f t="shared" si="48"/>
        <v>0</v>
      </c>
      <c r="H233" s="1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</row>
    <row r="234" spans="1:56">
      <c r="A234" s="65">
        <v>3236</v>
      </c>
      <c r="B234" s="66"/>
      <c r="C234" s="67"/>
      <c r="D234" s="25" t="s">
        <v>71</v>
      </c>
      <c r="E234" s="11"/>
      <c r="F234" s="11"/>
      <c r="G234" s="11">
        <f t="shared" si="48"/>
        <v>0</v>
      </c>
      <c r="H234" s="1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</row>
    <row r="235" spans="1:56">
      <c r="A235" s="65">
        <v>3237</v>
      </c>
      <c r="B235" s="66"/>
      <c r="C235" s="67"/>
      <c r="D235" s="25" t="s">
        <v>72</v>
      </c>
      <c r="E235" s="11"/>
      <c r="F235" s="11"/>
      <c r="G235" s="11">
        <v>0</v>
      </c>
      <c r="H235" s="1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</row>
    <row r="236" spans="1:56">
      <c r="A236" s="65">
        <v>3238</v>
      </c>
      <c r="B236" s="66"/>
      <c r="C236" s="67"/>
      <c r="D236" s="25" t="s">
        <v>73</v>
      </c>
      <c r="E236" s="11"/>
      <c r="F236" s="11"/>
      <c r="G236" s="11">
        <f t="shared" si="48"/>
        <v>0</v>
      </c>
      <c r="H236" s="1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</row>
    <row r="237" spans="1:56">
      <c r="A237" s="65">
        <v>3239</v>
      </c>
      <c r="B237" s="66"/>
      <c r="C237" s="67"/>
      <c r="D237" s="25" t="s">
        <v>74</v>
      </c>
      <c r="E237" s="11"/>
      <c r="F237" s="11"/>
      <c r="G237" s="11">
        <v>0</v>
      </c>
      <c r="H237" s="1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</row>
    <row r="238" spans="1:56">
      <c r="A238" s="65">
        <v>3292</v>
      </c>
      <c r="B238" s="66"/>
      <c r="C238" s="67"/>
      <c r="D238" s="25" t="s">
        <v>77</v>
      </c>
      <c r="E238" s="11"/>
      <c r="F238" s="11"/>
      <c r="G238" s="11">
        <f t="shared" si="48"/>
        <v>0</v>
      </c>
      <c r="H238" s="1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</row>
    <row r="239" spans="1:56">
      <c r="A239" s="65">
        <v>3293</v>
      </c>
      <c r="B239" s="66"/>
      <c r="C239" s="67"/>
      <c r="D239" s="25" t="s">
        <v>78</v>
      </c>
      <c r="E239" s="11"/>
      <c r="F239" s="11"/>
      <c r="G239" s="11">
        <f t="shared" si="48"/>
        <v>0</v>
      </c>
      <c r="H239" s="1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</row>
    <row r="240" spans="1:56">
      <c r="A240" s="65">
        <v>3294</v>
      </c>
      <c r="B240" s="66"/>
      <c r="C240" s="67"/>
      <c r="D240" s="25" t="s">
        <v>84</v>
      </c>
      <c r="E240" s="11"/>
      <c r="F240" s="11"/>
      <c r="G240" s="11">
        <f t="shared" si="48"/>
        <v>0</v>
      </c>
      <c r="H240" s="1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</row>
    <row r="241" spans="1:56">
      <c r="A241" s="65">
        <v>3295</v>
      </c>
      <c r="B241" s="66"/>
      <c r="C241" s="67"/>
      <c r="D241" s="25" t="s">
        <v>80</v>
      </c>
      <c r="E241" s="11"/>
      <c r="F241" s="11"/>
      <c r="G241" s="11">
        <f t="shared" si="48"/>
        <v>0</v>
      </c>
      <c r="H241" s="1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</row>
    <row r="242" spans="1:56">
      <c r="A242" s="65">
        <v>3296</v>
      </c>
      <c r="B242" s="66"/>
      <c r="C242" s="67"/>
      <c r="D242" s="25" t="s">
        <v>85</v>
      </c>
      <c r="E242" s="11"/>
      <c r="F242" s="11"/>
      <c r="G242" s="11">
        <f t="shared" si="48"/>
        <v>0</v>
      </c>
      <c r="H242" s="1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</row>
    <row r="243" spans="1:56" ht="26.25">
      <c r="A243" s="65">
        <v>3299</v>
      </c>
      <c r="B243" s="66"/>
      <c r="C243" s="67"/>
      <c r="D243" s="25" t="s">
        <v>75</v>
      </c>
      <c r="E243" s="11"/>
      <c r="F243" s="11"/>
      <c r="G243" s="11">
        <v>2800</v>
      </c>
      <c r="H243" s="1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</row>
    <row r="244" spans="1:56">
      <c r="A244" s="33">
        <v>34</v>
      </c>
      <c r="B244" s="63"/>
      <c r="C244" s="64"/>
      <c r="D244" s="27" t="s">
        <v>89</v>
      </c>
      <c r="E244" s="6">
        <v>0</v>
      </c>
      <c r="F244" s="6">
        <v>0</v>
      </c>
      <c r="G244" s="6">
        <f>SUM(G245:G246)</f>
        <v>0</v>
      </c>
      <c r="H244" s="6">
        <v>0</v>
      </c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87"/>
      <c r="AZ244" s="87"/>
      <c r="BA244" s="87"/>
      <c r="BB244" s="87"/>
      <c r="BC244" s="87"/>
      <c r="BD244" s="87"/>
    </row>
    <row r="245" spans="1:56" ht="26.25">
      <c r="A245" s="65">
        <v>3431</v>
      </c>
      <c r="B245" s="66"/>
      <c r="C245" s="67"/>
      <c r="D245" s="25" t="s">
        <v>91</v>
      </c>
      <c r="E245" s="11"/>
      <c r="F245" s="11"/>
      <c r="G245" s="11">
        <f t="shared" si="48"/>
        <v>0</v>
      </c>
      <c r="H245" s="1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</row>
    <row r="246" spans="1:56">
      <c r="A246" s="65">
        <v>3433</v>
      </c>
      <c r="B246" s="66"/>
      <c r="C246" s="67"/>
      <c r="D246" s="25" t="s">
        <v>92</v>
      </c>
      <c r="E246" s="11"/>
      <c r="F246" s="11"/>
      <c r="G246" s="11">
        <f t="shared" si="48"/>
        <v>0</v>
      </c>
      <c r="H246" s="1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</row>
    <row r="247" spans="1:56" ht="38.25">
      <c r="A247" s="33">
        <v>37</v>
      </c>
      <c r="B247" s="63"/>
      <c r="C247" s="64"/>
      <c r="D247" s="19" t="s">
        <v>93</v>
      </c>
      <c r="E247" s="6">
        <v>1858.12</v>
      </c>
      <c r="F247" s="6">
        <v>3200</v>
      </c>
      <c r="G247" s="6">
        <f>G248</f>
        <v>3301.8</v>
      </c>
      <c r="H247" s="6">
        <f t="shared" ref="H247:H285" si="49">G247/F247*100</f>
        <v>103.18125000000001</v>
      </c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87"/>
      <c r="AZ247" s="87"/>
      <c r="BA247" s="87"/>
      <c r="BB247" s="87"/>
      <c r="BC247" s="87"/>
      <c r="BD247" s="87"/>
    </row>
    <row r="248" spans="1:56" ht="25.5">
      <c r="A248" s="65">
        <v>3722</v>
      </c>
      <c r="B248" s="66"/>
      <c r="C248" s="67"/>
      <c r="D248" s="17" t="s">
        <v>95</v>
      </c>
      <c r="E248" s="11"/>
      <c r="F248" s="11"/>
      <c r="G248" s="11">
        <v>3301.8</v>
      </c>
      <c r="H248" s="1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</row>
    <row r="249" spans="1:56">
      <c r="A249" s="33">
        <v>38</v>
      </c>
      <c r="B249" s="63"/>
      <c r="C249" s="64"/>
      <c r="D249" s="27" t="s">
        <v>97</v>
      </c>
      <c r="E249" s="6">
        <v>0</v>
      </c>
      <c r="F249" s="6">
        <v>0</v>
      </c>
      <c r="G249" s="6">
        <f>G250</f>
        <v>0</v>
      </c>
      <c r="H249" s="6">
        <v>0</v>
      </c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  <c r="AX249" s="87"/>
      <c r="AY249" s="87"/>
      <c r="AZ249" s="87"/>
      <c r="BA249" s="87"/>
      <c r="BB249" s="87"/>
      <c r="BC249" s="87"/>
      <c r="BD249" s="87"/>
    </row>
    <row r="250" spans="1:56">
      <c r="A250" s="65">
        <v>3812</v>
      </c>
      <c r="B250" s="66"/>
      <c r="C250" s="67"/>
      <c r="D250" s="196" t="s">
        <v>98</v>
      </c>
      <c r="E250" s="11"/>
      <c r="F250" s="11"/>
      <c r="G250" s="11">
        <v>0</v>
      </c>
      <c r="H250" s="1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</row>
    <row r="251" spans="1:56">
      <c r="A251" s="285" t="s">
        <v>169</v>
      </c>
      <c r="B251" s="285"/>
      <c r="C251" s="285"/>
      <c r="D251" s="75" t="s">
        <v>33</v>
      </c>
      <c r="E251" s="12">
        <f>E252</f>
        <v>0</v>
      </c>
      <c r="F251" s="12">
        <f t="shared" ref="F251" si="50">F252</f>
        <v>0</v>
      </c>
      <c r="G251" s="12">
        <f>G252+G275</f>
        <v>825</v>
      </c>
      <c r="H251" s="12">
        <v>0</v>
      </c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</row>
    <row r="252" spans="1:56">
      <c r="A252" s="33">
        <v>32</v>
      </c>
      <c r="B252" s="63"/>
      <c r="C252" s="64"/>
      <c r="D252" s="76" t="s">
        <v>52</v>
      </c>
      <c r="E252" s="6">
        <v>0</v>
      </c>
      <c r="F252" s="6">
        <v>0</v>
      </c>
      <c r="G252" s="6">
        <f>SUM(G253:G274)</f>
        <v>825</v>
      </c>
      <c r="H252" s="6">
        <v>0</v>
      </c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87"/>
      <c r="AY252" s="87"/>
      <c r="AZ252" s="87"/>
      <c r="BA252" s="87"/>
      <c r="BB252" s="87"/>
      <c r="BC252" s="87"/>
      <c r="BD252" s="87"/>
    </row>
    <row r="253" spans="1:56">
      <c r="A253" s="65">
        <v>3211</v>
      </c>
      <c r="B253" s="66"/>
      <c r="C253" s="67"/>
      <c r="D253" s="25" t="s">
        <v>54</v>
      </c>
      <c r="E253" s="11"/>
      <c r="F253" s="11"/>
      <c r="G253" s="11">
        <v>0</v>
      </c>
      <c r="H253" s="1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</row>
    <row r="254" spans="1:56">
      <c r="A254" s="65">
        <v>3213</v>
      </c>
      <c r="B254" s="66"/>
      <c r="C254" s="67"/>
      <c r="D254" s="25" t="s">
        <v>56</v>
      </c>
      <c r="E254" s="11"/>
      <c r="F254" s="11"/>
      <c r="G254" s="11">
        <v>0</v>
      </c>
      <c r="H254" s="1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</row>
    <row r="255" spans="1:56" ht="26.25">
      <c r="A255" s="65">
        <v>3214</v>
      </c>
      <c r="B255" s="66"/>
      <c r="C255" s="67"/>
      <c r="D255" s="25" t="s">
        <v>57</v>
      </c>
      <c r="E255" s="11"/>
      <c r="F255" s="11"/>
      <c r="G255" s="11">
        <f t="shared" ref="G255" si="51">F255</f>
        <v>0</v>
      </c>
      <c r="H255" s="1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</row>
    <row r="256" spans="1:56" ht="26.25">
      <c r="A256" s="65">
        <v>3221</v>
      </c>
      <c r="B256" s="66"/>
      <c r="C256" s="67"/>
      <c r="D256" s="25" t="s">
        <v>59</v>
      </c>
      <c r="E256" s="11"/>
      <c r="F256" s="11"/>
      <c r="G256" s="11">
        <v>0</v>
      </c>
      <c r="H256" s="1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</row>
    <row r="257" spans="1:56">
      <c r="A257" s="65">
        <v>3222</v>
      </c>
      <c r="B257" s="66"/>
      <c r="C257" s="67"/>
      <c r="D257" s="25" t="s">
        <v>60</v>
      </c>
      <c r="E257" s="11"/>
      <c r="F257" s="11"/>
      <c r="G257" s="11">
        <v>25</v>
      </c>
      <c r="H257" s="1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</row>
    <row r="258" spans="1:56">
      <c r="A258" s="65">
        <v>3223</v>
      </c>
      <c r="B258" s="66"/>
      <c r="C258" s="67"/>
      <c r="D258" s="25" t="s">
        <v>61</v>
      </c>
      <c r="E258" s="11"/>
      <c r="F258" s="11"/>
      <c r="G258" s="11">
        <f t="shared" ref="G258:G259" si="52">F258</f>
        <v>0</v>
      </c>
      <c r="H258" s="1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</row>
    <row r="259" spans="1:56" ht="26.25">
      <c r="A259" s="65">
        <v>3224</v>
      </c>
      <c r="B259" s="66"/>
      <c r="C259" s="67"/>
      <c r="D259" s="25" t="s">
        <v>62</v>
      </c>
      <c r="E259" s="11"/>
      <c r="F259" s="11"/>
      <c r="G259" s="11">
        <f t="shared" si="52"/>
        <v>0</v>
      </c>
      <c r="H259" s="1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</row>
    <row r="260" spans="1:56">
      <c r="A260" s="65">
        <v>3225</v>
      </c>
      <c r="B260" s="66"/>
      <c r="C260" s="67"/>
      <c r="D260" s="25" t="s">
        <v>82</v>
      </c>
      <c r="E260" s="11"/>
      <c r="F260" s="11"/>
      <c r="G260" s="11">
        <v>600</v>
      </c>
      <c r="H260" s="1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</row>
    <row r="261" spans="1:56">
      <c r="A261" s="65">
        <v>3227</v>
      </c>
      <c r="B261" s="66"/>
      <c r="C261" s="67"/>
      <c r="D261" s="25" t="s">
        <v>83</v>
      </c>
      <c r="E261" s="11"/>
      <c r="F261" s="11"/>
      <c r="G261" s="11">
        <f t="shared" ref="G261" si="53">F261</f>
        <v>0</v>
      </c>
      <c r="H261" s="1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</row>
    <row r="262" spans="1:56">
      <c r="A262" s="65">
        <v>3231</v>
      </c>
      <c r="B262" s="66"/>
      <c r="C262" s="67"/>
      <c r="D262" s="25" t="s">
        <v>66</v>
      </c>
      <c r="E262" s="11"/>
      <c r="F262" s="11"/>
      <c r="G262" s="11">
        <v>0</v>
      </c>
      <c r="H262" s="1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</row>
    <row r="263" spans="1:56">
      <c r="A263" s="65">
        <v>3233</v>
      </c>
      <c r="B263" s="66"/>
      <c r="C263" s="67"/>
      <c r="D263" s="25" t="s">
        <v>68</v>
      </c>
      <c r="E263" s="11"/>
      <c r="F263" s="11"/>
      <c r="G263" s="11">
        <f t="shared" ref="G263:G267" si="54">F263</f>
        <v>0</v>
      </c>
      <c r="H263" s="1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</row>
    <row r="264" spans="1:56">
      <c r="A264" s="65">
        <v>3234</v>
      </c>
      <c r="B264" s="66"/>
      <c r="C264" s="67"/>
      <c r="D264" s="25" t="s">
        <v>69</v>
      </c>
      <c r="E264" s="11"/>
      <c r="F264" s="11"/>
      <c r="G264" s="11">
        <f t="shared" si="54"/>
        <v>0</v>
      </c>
      <c r="H264" s="1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</row>
    <row r="265" spans="1:56">
      <c r="A265" s="65">
        <v>3236</v>
      </c>
      <c r="B265" s="66"/>
      <c r="C265" s="67"/>
      <c r="D265" s="25" t="s">
        <v>71</v>
      </c>
      <c r="E265" s="11"/>
      <c r="F265" s="11"/>
      <c r="G265" s="11">
        <f t="shared" si="54"/>
        <v>0</v>
      </c>
      <c r="H265" s="1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</row>
    <row r="266" spans="1:56">
      <c r="A266" s="65">
        <v>3237</v>
      </c>
      <c r="B266" s="66"/>
      <c r="C266" s="67"/>
      <c r="D266" s="25" t="s">
        <v>72</v>
      </c>
      <c r="E266" s="11"/>
      <c r="F266" s="11"/>
      <c r="G266" s="11">
        <f t="shared" si="54"/>
        <v>0</v>
      </c>
      <c r="H266" s="1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</row>
    <row r="267" spans="1:56">
      <c r="A267" s="65">
        <v>3238</v>
      </c>
      <c r="B267" s="66"/>
      <c r="C267" s="67"/>
      <c r="D267" s="25" t="s">
        <v>73</v>
      </c>
      <c r="E267" s="11"/>
      <c r="F267" s="11"/>
      <c r="G267" s="11">
        <f t="shared" si="54"/>
        <v>0</v>
      </c>
      <c r="H267" s="1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</row>
    <row r="268" spans="1:56">
      <c r="A268" s="65">
        <v>3239</v>
      </c>
      <c r="B268" s="66"/>
      <c r="C268" s="67"/>
      <c r="D268" s="25" t="s">
        <v>74</v>
      </c>
      <c r="E268" s="11"/>
      <c r="F268" s="11"/>
      <c r="G268" s="11">
        <v>0</v>
      </c>
      <c r="H268" s="1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</row>
    <row r="269" spans="1:56">
      <c r="A269" s="65">
        <v>3292</v>
      </c>
      <c r="B269" s="66"/>
      <c r="C269" s="67"/>
      <c r="D269" s="25" t="s">
        <v>77</v>
      </c>
      <c r="E269" s="11"/>
      <c r="F269" s="11"/>
      <c r="G269" s="11">
        <f t="shared" ref="G269:G273" si="55">F269</f>
        <v>0</v>
      </c>
      <c r="H269" s="1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</row>
    <row r="270" spans="1:56">
      <c r="A270" s="65">
        <v>3293</v>
      </c>
      <c r="B270" s="66"/>
      <c r="C270" s="67"/>
      <c r="D270" s="25" t="s">
        <v>78</v>
      </c>
      <c r="E270" s="11"/>
      <c r="F270" s="11"/>
      <c r="G270" s="11">
        <f t="shared" si="55"/>
        <v>0</v>
      </c>
      <c r="H270" s="1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</row>
    <row r="271" spans="1:56">
      <c r="A271" s="65">
        <v>3294</v>
      </c>
      <c r="B271" s="66"/>
      <c r="C271" s="67"/>
      <c r="D271" s="25" t="s">
        <v>84</v>
      </c>
      <c r="E271" s="11"/>
      <c r="F271" s="11"/>
      <c r="G271" s="11">
        <v>200</v>
      </c>
      <c r="H271" s="1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</row>
    <row r="272" spans="1:56">
      <c r="A272" s="65">
        <v>3295</v>
      </c>
      <c r="B272" s="66"/>
      <c r="C272" s="67"/>
      <c r="D272" s="25" t="s">
        <v>80</v>
      </c>
      <c r="E272" s="11"/>
      <c r="F272" s="11"/>
      <c r="G272" s="11">
        <f t="shared" si="55"/>
        <v>0</v>
      </c>
      <c r="H272" s="1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</row>
    <row r="273" spans="1:56">
      <c r="A273" s="65">
        <v>3296</v>
      </c>
      <c r="B273" s="66"/>
      <c r="C273" s="67"/>
      <c r="D273" s="25" t="s">
        <v>85</v>
      </c>
      <c r="E273" s="11"/>
      <c r="F273" s="11"/>
      <c r="G273" s="11">
        <f t="shared" si="55"/>
        <v>0</v>
      </c>
      <c r="H273" s="1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</row>
    <row r="274" spans="1:56" ht="26.25">
      <c r="A274" s="65">
        <v>3299</v>
      </c>
      <c r="B274" s="66"/>
      <c r="C274" s="67"/>
      <c r="D274" s="25" t="s">
        <v>75</v>
      </c>
      <c r="E274" s="11"/>
      <c r="F274" s="11"/>
      <c r="G274" s="11">
        <v>0</v>
      </c>
      <c r="H274" s="1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</row>
    <row r="275" spans="1:56" ht="26.25">
      <c r="A275" s="33">
        <v>36</v>
      </c>
      <c r="B275" s="63"/>
      <c r="C275" s="64"/>
      <c r="D275" s="27" t="s">
        <v>249</v>
      </c>
      <c r="E275" s="6">
        <v>0</v>
      </c>
      <c r="F275" s="6">
        <v>0</v>
      </c>
      <c r="G275" s="6">
        <f>G276</f>
        <v>0</v>
      </c>
      <c r="H275" s="6">
        <v>0</v>
      </c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</row>
    <row r="276" spans="1:56" ht="31.5" customHeight="1">
      <c r="A276" s="65">
        <v>3691</v>
      </c>
      <c r="B276" s="66"/>
      <c r="C276" s="67"/>
      <c r="D276" s="35" t="s">
        <v>250</v>
      </c>
      <c r="E276" s="11"/>
      <c r="F276" s="11"/>
      <c r="G276" s="11">
        <v>0</v>
      </c>
      <c r="H276" s="1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</row>
    <row r="277" spans="1:56" ht="25.5">
      <c r="A277" s="287" t="s">
        <v>133</v>
      </c>
      <c r="B277" s="287"/>
      <c r="C277" s="287"/>
      <c r="D277" s="50" t="s">
        <v>170</v>
      </c>
      <c r="E277" s="51">
        <f>E279+E285+E289</f>
        <v>1806415.82</v>
      </c>
      <c r="F277" s="51">
        <f t="shared" ref="F277" si="56">F279+F285+F289</f>
        <v>2018832</v>
      </c>
      <c r="G277" s="51">
        <f>G279+G285+G289</f>
        <v>1256977.33</v>
      </c>
      <c r="H277" s="51">
        <f t="shared" si="49"/>
        <v>62.262601841064537</v>
      </c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</row>
    <row r="278" spans="1:56" ht="15" customHeight="1">
      <c r="A278" s="285" t="s">
        <v>168</v>
      </c>
      <c r="B278" s="285"/>
      <c r="C278" s="285"/>
      <c r="D278" s="74" t="s">
        <v>16</v>
      </c>
      <c r="E278" s="12">
        <f>E277</f>
        <v>1806415.82</v>
      </c>
      <c r="F278" s="12">
        <f t="shared" ref="F278:G278" si="57">F277</f>
        <v>2018832</v>
      </c>
      <c r="G278" s="12">
        <f t="shared" si="57"/>
        <v>1256977.33</v>
      </c>
      <c r="H278" s="12">
        <f t="shared" si="49"/>
        <v>62.262601841064537</v>
      </c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</row>
    <row r="279" spans="1:56">
      <c r="A279" s="33">
        <v>31</v>
      </c>
      <c r="B279" s="63"/>
      <c r="C279" s="64"/>
      <c r="D279" s="27" t="s">
        <v>43</v>
      </c>
      <c r="E279" s="6">
        <v>1765784.06</v>
      </c>
      <c r="F279" s="6">
        <v>2007432</v>
      </c>
      <c r="G279" s="6">
        <f>SUM(G280:G284)</f>
        <v>1245626.6100000001</v>
      </c>
      <c r="H279" s="6">
        <f t="shared" si="49"/>
        <v>62.0507499133221</v>
      </c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</row>
    <row r="280" spans="1:56">
      <c r="A280" s="65">
        <v>3111</v>
      </c>
      <c r="B280" s="66"/>
      <c r="C280" s="67"/>
      <c r="D280" s="25" t="s">
        <v>45</v>
      </c>
      <c r="E280" s="11"/>
      <c r="F280" s="11"/>
      <c r="G280" s="11">
        <v>970950.01</v>
      </c>
      <c r="H280" s="1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</row>
    <row r="281" spans="1:56">
      <c r="A281" s="65" t="s">
        <v>171</v>
      </c>
      <c r="B281" s="66"/>
      <c r="C281" s="67"/>
      <c r="D281" s="25" t="s">
        <v>49</v>
      </c>
      <c r="E281" s="11"/>
      <c r="F281" s="11"/>
      <c r="G281" s="11">
        <v>70101.539999999994</v>
      </c>
      <c r="H281" s="1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</row>
    <row r="282" spans="1:56">
      <c r="A282" s="65">
        <v>3121</v>
      </c>
      <c r="B282" s="66"/>
      <c r="C282" s="67"/>
      <c r="D282" s="25" t="s">
        <v>46</v>
      </c>
      <c r="E282" s="11"/>
      <c r="F282" s="11"/>
      <c r="G282" s="11">
        <v>37480.480000000003</v>
      </c>
      <c r="H282" s="1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</row>
    <row r="283" spans="1:56" ht="26.25">
      <c r="A283" s="65">
        <v>3132</v>
      </c>
      <c r="B283" s="66"/>
      <c r="C283" s="67"/>
      <c r="D283" s="25" t="s">
        <v>48</v>
      </c>
      <c r="E283" s="11"/>
      <c r="F283" s="11"/>
      <c r="G283" s="11">
        <v>166898.32999999999</v>
      </c>
      <c r="H283" s="1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</row>
    <row r="284" spans="1:56" ht="26.25">
      <c r="A284" s="65">
        <v>3133</v>
      </c>
      <c r="B284" s="66"/>
      <c r="C284" s="67"/>
      <c r="D284" s="25" t="s">
        <v>50</v>
      </c>
      <c r="E284" s="11"/>
      <c r="F284" s="11"/>
      <c r="G284" s="11">
        <v>196.25</v>
      </c>
      <c r="H284" s="1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</row>
    <row r="285" spans="1:56">
      <c r="A285" s="33">
        <v>32</v>
      </c>
      <c r="B285" s="63"/>
      <c r="C285" s="64"/>
      <c r="D285" s="27" t="s">
        <v>52</v>
      </c>
      <c r="E285" s="6">
        <v>23908.69</v>
      </c>
      <c r="F285" s="6">
        <v>6400</v>
      </c>
      <c r="G285" s="6">
        <f>SUM(G286:G288)</f>
        <v>5414.65</v>
      </c>
      <c r="H285" s="6">
        <f t="shared" si="49"/>
        <v>84.603906249999994</v>
      </c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</row>
    <row r="286" spans="1:56" ht="26.25">
      <c r="A286" s="65">
        <v>3212</v>
      </c>
      <c r="B286" s="66"/>
      <c r="C286" s="67"/>
      <c r="D286" s="25" t="s">
        <v>144</v>
      </c>
      <c r="E286" s="11"/>
      <c r="F286" s="11"/>
      <c r="G286" s="11">
        <f t="shared" si="48"/>
        <v>0</v>
      </c>
      <c r="H286" s="1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</row>
    <row r="287" spans="1:56">
      <c r="A287" s="65">
        <v>3295</v>
      </c>
      <c r="B287" s="66"/>
      <c r="C287" s="67"/>
      <c r="D287" s="25" t="s">
        <v>80</v>
      </c>
      <c r="E287" s="11"/>
      <c r="F287" s="11"/>
      <c r="G287" s="11">
        <v>2417.15</v>
      </c>
      <c r="H287" s="1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</row>
    <row r="288" spans="1:56">
      <c r="A288" s="65">
        <v>3296</v>
      </c>
      <c r="B288" s="66"/>
      <c r="C288" s="67"/>
      <c r="D288" s="25" t="s">
        <v>85</v>
      </c>
      <c r="E288" s="11"/>
      <c r="F288" s="11"/>
      <c r="G288" s="11">
        <v>2997.5</v>
      </c>
      <c r="H288" s="1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</row>
    <row r="289" spans="1:56">
      <c r="A289" s="33">
        <v>34</v>
      </c>
      <c r="B289" s="63"/>
      <c r="C289" s="64"/>
      <c r="D289" s="27" t="s">
        <v>89</v>
      </c>
      <c r="E289" s="6">
        <v>16723.07</v>
      </c>
      <c r="F289" s="6">
        <v>5000</v>
      </c>
      <c r="G289" s="6">
        <f>G290</f>
        <v>5936.07</v>
      </c>
      <c r="H289" s="6">
        <f t="shared" ref="H289:H342" si="58">G289/F289*100</f>
        <v>118.7214</v>
      </c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</row>
    <row r="290" spans="1:56">
      <c r="A290" s="65">
        <v>3433</v>
      </c>
      <c r="B290" s="66"/>
      <c r="C290" s="67"/>
      <c r="D290" s="25" t="s">
        <v>92</v>
      </c>
      <c r="E290" s="11"/>
      <c r="F290" s="11"/>
      <c r="G290" s="11">
        <v>5936.07</v>
      </c>
      <c r="H290" s="1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</row>
    <row r="291" spans="1:56">
      <c r="A291" s="284" t="s">
        <v>157</v>
      </c>
      <c r="B291" s="284"/>
      <c r="C291" s="284"/>
      <c r="D291" s="61" t="s">
        <v>172</v>
      </c>
      <c r="E291" s="62">
        <f>E293</f>
        <v>26677.279999999999</v>
      </c>
      <c r="F291" s="62">
        <f t="shared" ref="F291:G291" si="59">F293</f>
        <v>27000</v>
      </c>
      <c r="G291" s="62">
        <f t="shared" si="59"/>
        <v>13193.73</v>
      </c>
      <c r="H291" s="62">
        <f t="shared" si="58"/>
        <v>48.865666666666662</v>
      </c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</row>
    <row r="292" spans="1:56" ht="15" customHeight="1">
      <c r="A292" s="285" t="s">
        <v>166</v>
      </c>
      <c r="B292" s="285"/>
      <c r="C292" s="285"/>
      <c r="D292" s="52" t="s">
        <v>23</v>
      </c>
      <c r="E292" s="12">
        <f>E291</f>
        <v>26677.279999999999</v>
      </c>
      <c r="F292" s="12">
        <f t="shared" ref="F292:G292" si="60">F291</f>
        <v>27000</v>
      </c>
      <c r="G292" s="12">
        <f t="shared" si="60"/>
        <v>13193.73</v>
      </c>
      <c r="H292" s="12">
        <f t="shared" si="58"/>
        <v>48.865666666666662</v>
      </c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</row>
    <row r="293" spans="1:56" ht="15" customHeight="1">
      <c r="A293" s="33">
        <v>31</v>
      </c>
      <c r="B293" s="57"/>
      <c r="C293" s="58"/>
      <c r="D293" s="27" t="s">
        <v>43</v>
      </c>
      <c r="E293" s="6">
        <v>26677.279999999999</v>
      </c>
      <c r="F293" s="6">
        <v>27000</v>
      </c>
      <c r="G293" s="6">
        <f>SUM(G294:G294)</f>
        <v>13193.73</v>
      </c>
      <c r="H293" s="6">
        <f t="shared" si="58"/>
        <v>48.865666666666662</v>
      </c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</row>
    <row r="294" spans="1:56">
      <c r="A294" s="65">
        <v>3111</v>
      </c>
      <c r="B294" s="66"/>
      <c r="C294" s="67"/>
      <c r="D294" s="25" t="s">
        <v>45</v>
      </c>
      <c r="E294" s="11"/>
      <c r="F294" s="11"/>
      <c r="G294" s="11">
        <v>13193.73</v>
      </c>
      <c r="H294" s="1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</row>
    <row r="295" spans="1:56">
      <c r="A295" s="284" t="s">
        <v>136</v>
      </c>
      <c r="B295" s="284"/>
      <c r="C295" s="284"/>
      <c r="D295" s="61" t="s">
        <v>137</v>
      </c>
      <c r="E295" s="62">
        <f>E297</f>
        <v>1401.55</v>
      </c>
      <c r="F295" s="62">
        <f t="shared" ref="F295:G295" si="61">F297</f>
        <v>1150</v>
      </c>
      <c r="G295" s="62">
        <f t="shared" si="61"/>
        <v>515.08000000000004</v>
      </c>
      <c r="H295" s="62">
        <f t="shared" si="58"/>
        <v>44.789565217391306</v>
      </c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</row>
    <row r="296" spans="1:56" ht="15" customHeight="1">
      <c r="A296" s="285" t="s">
        <v>168</v>
      </c>
      <c r="B296" s="285"/>
      <c r="C296" s="285"/>
      <c r="D296" s="74" t="s">
        <v>16</v>
      </c>
      <c r="E296" s="12">
        <f>E295</f>
        <v>1401.55</v>
      </c>
      <c r="F296" s="12">
        <f t="shared" ref="F296:G296" si="62">F295</f>
        <v>1150</v>
      </c>
      <c r="G296" s="12">
        <f t="shared" si="62"/>
        <v>515.08000000000004</v>
      </c>
      <c r="H296" s="12">
        <f t="shared" si="58"/>
        <v>44.789565217391306</v>
      </c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</row>
    <row r="297" spans="1:56">
      <c r="A297" s="33">
        <v>32</v>
      </c>
      <c r="B297" s="63"/>
      <c r="C297" s="64"/>
      <c r="D297" s="30" t="s">
        <v>52</v>
      </c>
      <c r="E297" s="6">
        <v>1401.55</v>
      </c>
      <c r="F297" s="6">
        <v>1150</v>
      </c>
      <c r="G297" s="6">
        <f>SUM(G298:G306)</f>
        <v>515.08000000000004</v>
      </c>
      <c r="H297" s="6">
        <f t="shared" si="58"/>
        <v>44.789565217391306</v>
      </c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  <c r="AV297" s="87"/>
      <c r="AW297" s="87"/>
      <c r="AX297" s="87"/>
      <c r="AY297" s="87"/>
      <c r="AZ297" s="87"/>
      <c r="BA297" s="87"/>
      <c r="BB297" s="87"/>
      <c r="BC297" s="87"/>
      <c r="BD297" s="87"/>
    </row>
    <row r="298" spans="1:56">
      <c r="A298" s="65">
        <v>3211</v>
      </c>
      <c r="B298" s="66"/>
      <c r="C298" s="67"/>
      <c r="D298" s="34" t="s">
        <v>54</v>
      </c>
      <c r="E298" s="11"/>
      <c r="F298" s="11"/>
      <c r="G298" s="11">
        <v>37.979999999999997</v>
      </c>
      <c r="H298" s="1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</row>
    <row r="299" spans="1:56">
      <c r="A299" s="65">
        <v>3213</v>
      </c>
      <c r="B299" s="66"/>
      <c r="C299" s="67"/>
      <c r="D299" s="34" t="s">
        <v>56</v>
      </c>
      <c r="E299" s="11"/>
      <c r="F299" s="11"/>
      <c r="G299" s="11">
        <f t="shared" si="48"/>
        <v>0</v>
      </c>
      <c r="H299" s="1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  <c r="AV299" s="81"/>
      <c r="AW299" s="81"/>
      <c r="AX299" s="81"/>
      <c r="AY299" s="81"/>
      <c r="AZ299" s="81"/>
      <c r="BA299" s="81"/>
      <c r="BB299" s="81"/>
      <c r="BC299" s="81"/>
      <c r="BD299" s="81"/>
    </row>
    <row r="300" spans="1:56" ht="25.5">
      <c r="A300" s="65">
        <v>3214</v>
      </c>
      <c r="B300" s="66"/>
      <c r="C300" s="67"/>
      <c r="D300" s="34" t="s">
        <v>57</v>
      </c>
      <c r="E300" s="11"/>
      <c r="F300" s="11"/>
      <c r="G300" s="11">
        <f t="shared" si="48"/>
        <v>0</v>
      </c>
      <c r="H300" s="1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</row>
    <row r="301" spans="1:56">
      <c r="A301" s="65">
        <v>3221</v>
      </c>
      <c r="B301" s="66"/>
      <c r="C301" s="67"/>
      <c r="D301" s="34" t="s">
        <v>81</v>
      </c>
      <c r="E301" s="11"/>
      <c r="F301" s="11"/>
      <c r="G301" s="11">
        <f t="shared" si="48"/>
        <v>0</v>
      </c>
      <c r="H301" s="1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</row>
    <row r="302" spans="1:56">
      <c r="A302" s="65">
        <v>3222</v>
      </c>
      <c r="B302" s="66"/>
      <c r="C302" s="67"/>
      <c r="D302" s="34" t="s">
        <v>60</v>
      </c>
      <c r="E302" s="11"/>
      <c r="F302" s="11"/>
      <c r="G302" s="11">
        <f t="shared" si="48"/>
        <v>0</v>
      </c>
      <c r="H302" s="1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</row>
    <row r="303" spans="1:56">
      <c r="A303" s="65">
        <v>3225</v>
      </c>
      <c r="B303" s="66"/>
      <c r="C303" s="67"/>
      <c r="D303" s="34" t="s">
        <v>82</v>
      </c>
      <c r="E303" s="11"/>
      <c r="F303" s="11"/>
      <c r="G303" s="11">
        <f t="shared" si="48"/>
        <v>0</v>
      </c>
      <c r="H303" s="1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</row>
    <row r="304" spans="1:56">
      <c r="A304" s="65">
        <v>3237</v>
      </c>
      <c r="B304" s="66"/>
      <c r="C304" s="67"/>
      <c r="D304" s="34" t="s">
        <v>72</v>
      </c>
      <c r="E304" s="11"/>
      <c r="F304" s="11"/>
      <c r="G304" s="11">
        <v>313.5</v>
      </c>
      <c r="H304" s="1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</row>
    <row r="305" spans="1:56">
      <c r="A305" s="65">
        <v>3293</v>
      </c>
      <c r="B305" s="66"/>
      <c r="C305" s="67"/>
      <c r="D305" s="34" t="s">
        <v>78</v>
      </c>
      <c r="E305" s="11"/>
      <c r="F305" s="11"/>
      <c r="G305" s="11">
        <f t="shared" ref="G305:G346" si="63">F305</f>
        <v>0</v>
      </c>
      <c r="H305" s="1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</row>
    <row r="306" spans="1:56" ht="25.5">
      <c r="A306" s="65">
        <v>3299</v>
      </c>
      <c r="B306" s="66"/>
      <c r="C306" s="67"/>
      <c r="D306" s="34" t="s">
        <v>75</v>
      </c>
      <c r="E306" s="11"/>
      <c r="F306" s="11"/>
      <c r="G306" s="11">
        <v>163.6</v>
      </c>
      <c r="H306" s="1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</row>
    <row r="307" spans="1:56">
      <c r="A307" s="284" t="s">
        <v>173</v>
      </c>
      <c r="B307" s="284"/>
      <c r="C307" s="284"/>
      <c r="D307" s="61" t="s">
        <v>139</v>
      </c>
      <c r="E307" s="62">
        <f>E308+E315</f>
        <v>3251.71</v>
      </c>
      <c r="F307" s="62">
        <f>F308+F315</f>
        <v>300</v>
      </c>
      <c r="G307" s="62">
        <f>G308+G315</f>
        <v>595.79999999999995</v>
      </c>
      <c r="H307" s="62">
        <f t="shared" si="58"/>
        <v>198.59999999999997</v>
      </c>
      <c r="I307" s="178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</row>
    <row r="308" spans="1:56" ht="15" customHeight="1">
      <c r="A308" s="285" t="s">
        <v>166</v>
      </c>
      <c r="B308" s="285"/>
      <c r="C308" s="285"/>
      <c r="D308" s="52" t="s">
        <v>23</v>
      </c>
      <c r="E308" s="12">
        <f>E309</f>
        <v>398.17</v>
      </c>
      <c r="F308" s="12">
        <f t="shared" ref="F308:G308" si="64">F309</f>
        <v>300</v>
      </c>
      <c r="G308" s="12">
        <f t="shared" si="64"/>
        <v>595.79999999999995</v>
      </c>
      <c r="H308" s="12">
        <f t="shared" si="58"/>
        <v>198.59999999999997</v>
      </c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</row>
    <row r="309" spans="1:56">
      <c r="A309" s="33">
        <v>32</v>
      </c>
      <c r="B309" s="63"/>
      <c r="C309" s="64"/>
      <c r="D309" s="27" t="s">
        <v>52</v>
      </c>
      <c r="E309" s="6">
        <v>398.17</v>
      </c>
      <c r="F309" s="6">
        <v>300</v>
      </c>
      <c r="G309" s="6">
        <f>SUM(G310:G314)</f>
        <v>595.79999999999995</v>
      </c>
      <c r="H309" s="6">
        <f t="shared" si="58"/>
        <v>198.59999999999997</v>
      </c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7"/>
      <c r="AY309" s="87"/>
      <c r="AZ309" s="87"/>
      <c r="BA309" s="87"/>
      <c r="BB309" s="87"/>
      <c r="BC309" s="87"/>
      <c r="BD309" s="87"/>
    </row>
    <row r="310" spans="1:56">
      <c r="A310" s="65">
        <v>3211</v>
      </c>
      <c r="B310" s="66"/>
      <c r="C310" s="67"/>
      <c r="D310" s="25" t="s">
        <v>54</v>
      </c>
      <c r="E310" s="11"/>
      <c r="F310" s="11"/>
      <c r="G310" s="11">
        <f t="shared" si="63"/>
        <v>0</v>
      </c>
      <c r="H310" s="1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</row>
    <row r="311" spans="1:56" ht="26.25">
      <c r="A311" s="65">
        <v>3214</v>
      </c>
      <c r="B311" s="66"/>
      <c r="C311" s="67"/>
      <c r="D311" s="25" t="s">
        <v>57</v>
      </c>
      <c r="E311" s="11"/>
      <c r="F311" s="11"/>
      <c r="G311" s="11">
        <f t="shared" si="63"/>
        <v>0</v>
      </c>
      <c r="H311" s="1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</row>
    <row r="312" spans="1:56">
      <c r="A312" s="65">
        <v>3231</v>
      </c>
      <c r="B312" s="66"/>
      <c r="C312" s="67"/>
      <c r="D312" s="25" t="s">
        <v>66</v>
      </c>
      <c r="E312" s="11"/>
      <c r="F312" s="11"/>
      <c r="G312" s="11">
        <f t="shared" si="63"/>
        <v>0</v>
      </c>
      <c r="H312" s="1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</row>
    <row r="313" spans="1:56" ht="25.5">
      <c r="A313" s="65">
        <v>3291</v>
      </c>
      <c r="B313" s="66"/>
      <c r="C313" s="67"/>
      <c r="D313" s="32" t="s">
        <v>88</v>
      </c>
      <c r="E313" s="11"/>
      <c r="F313" s="11"/>
      <c r="G313" s="11">
        <f t="shared" si="63"/>
        <v>0</v>
      </c>
      <c r="H313" s="1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</row>
    <row r="314" spans="1:56" ht="26.25">
      <c r="A314" s="65">
        <v>3299</v>
      </c>
      <c r="B314" s="66"/>
      <c r="C314" s="67"/>
      <c r="D314" s="25" t="s">
        <v>75</v>
      </c>
      <c r="E314" s="11"/>
      <c r="F314" s="11"/>
      <c r="G314" s="11">
        <v>595.79999999999995</v>
      </c>
      <c r="H314" s="1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</row>
    <row r="315" spans="1:56">
      <c r="A315" s="285" t="s">
        <v>169</v>
      </c>
      <c r="B315" s="285"/>
      <c r="C315" s="285"/>
      <c r="D315" s="52" t="s">
        <v>33</v>
      </c>
      <c r="E315" s="12">
        <f>E316</f>
        <v>2853.54</v>
      </c>
      <c r="F315" s="12">
        <f t="shared" ref="F315:G315" si="65">F316</f>
        <v>0</v>
      </c>
      <c r="G315" s="12">
        <f t="shared" si="65"/>
        <v>0</v>
      </c>
      <c r="H315" s="12">
        <v>0</v>
      </c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</row>
    <row r="316" spans="1:56">
      <c r="A316" s="33">
        <v>32</v>
      </c>
      <c r="B316" s="63"/>
      <c r="C316" s="64"/>
      <c r="D316" s="30" t="s">
        <v>52</v>
      </c>
      <c r="E316" s="6">
        <v>2853.54</v>
      </c>
      <c r="F316" s="6">
        <v>0</v>
      </c>
      <c r="G316" s="6">
        <f>SUM(G317:G322)</f>
        <v>0</v>
      </c>
      <c r="H316" s="6">
        <v>0</v>
      </c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7"/>
      <c r="AY316" s="87"/>
      <c r="AZ316" s="87"/>
      <c r="BA316" s="87"/>
      <c r="BB316" s="87"/>
      <c r="BC316" s="87"/>
      <c r="BD316" s="87"/>
    </row>
    <row r="317" spans="1:56">
      <c r="A317" s="65">
        <v>3211</v>
      </c>
      <c r="B317" s="66"/>
      <c r="C317" s="67"/>
      <c r="D317" s="34" t="s">
        <v>54</v>
      </c>
      <c r="E317" s="11"/>
      <c r="F317" s="11"/>
      <c r="G317" s="11">
        <v>0</v>
      </c>
      <c r="H317" s="1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</row>
    <row r="318" spans="1:56">
      <c r="A318" s="65">
        <v>3213</v>
      </c>
      <c r="B318" s="66"/>
      <c r="C318" s="67"/>
      <c r="D318" s="34" t="s">
        <v>56</v>
      </c>
      <c r="E318" s="11"/>
      <c r="F318" s="11"/>
      <c r="G318" s="11">
        <f t="shared" si="63"/>
        <v>0</v>
      </c>
      <c r="H318" s="1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</row>
    <row r="319" spans="1:56">
      <c r="A319" s="65">
        <v>3231</v>
      </c>
      <c r="B319" s="66"/>
      <c r="C319" s="67"/>
      <c r="D319" s="34" t="s">
        <v>66</v>
      </c>
      <c r="E319" s="11"/>
      <c r="F319" s="11"/>
      <c r="G319" s="11">
        <f t="shared" si="63"/>
        <v>0</v>
      </c>
      <c r="H319" s="1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</row>
    <row r="320" spans="1:56" ht="15" customHeight="1">
      <c r="A320" s="65">
        <v>3237</v>
      </c>
      <c r="B320" s="66"/>
      <c r="C320" s="67"/>
      <c r="D320" s="34" t="s">
        <v>72</v>
      </c>
      <c r="E320" s="11"/>
      <c r="F320" s="11"/>
      <c r="G320" s="11">
        <v>0</v>
      </c>
      <c r="H320" s="1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</row>
    <row r="321" spans="1:56" ht="25.5">
      <c r="A321" s="65">
        <v>3291</v>
      </c>
      <c r="B321" s="66"/>
      <c r="C321" s="67"/>
      <c r="D321" s="34" t="s">
        <v>88</v>
      </c>
      <c r="E321" s="11"/>
      <c r="F321" s="11"/>
      <c r="G321" s="11">
        <f t="shared" si="63"/>
        <v>0</v>
      </c>
      <c r="H321" s="1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</row>
    <row r="322" spans="1:56" ht="25.5">
      <c r="A322" s="65">
        <v>3299</v>
      </c>
      <c r="B322" s="66"/>
      <c r="C322" s="67"/>
      <c r="D322" s="34" t="s">
        <v>75</v>
      </c>
      <c r="E322" s="11"/>
      <c r="F322" s="11"/>
      <c r="G322" s="11">
        <v>0</v>
      </c>
      <c r="H322" s="1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</row>
    <row r="323" spans="1:56" ht="15" customHeight="1">
      <c r="A323" s="284" t="s">
        <v>174</v>
      </c>
      <c r="B323" s="284"/>
      <c r="C323" s="284"/>
      <c r="D323" s="61" t="s">
        <v>158</v>
      </c>
      <c r="E323" s="62">
        <f>E324+E341+E333</f>
        <v>7034.31</v>
      </c>
      <c r="F323" s="62">
        <f t="shared" ref="F323:G323" si="66">F324+F341+F333</f>
        <v>13398.88</v>
      </c>
      <c r="G323" s="62">
        <f t="shared" si="66"/>
        <v>11592.130000000001</v>
      </c>
      <c r="H323" s="62">
        <f t="shared" si="58"/>
        <v>86.515663995796672</v>
      </c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</row>
    <row r="324" spans="1:56" ht="15" customHeight="1">
      <c r="A324" s="285" t="s">
        <v>166</v>
      </c>
      <c r="B324" s="285"/>
      <c r="C324" s="285"/>
      <c r="D324" s="52" t="s">
        <v>23</v>
      </c>
      <c r="E324" s="12">
        <f>E325</f>
        <v>1327.22</v>
      </c>
      <c r="F324" s="12">
        <f t="shared" ref="F324:G324" si="67">F325</f>
        <v>1140</v>
      </c>
      <c r="G324" s="12">
        <f t="shared" si="67"/>
        <v>3993.87</v>
      </c>
      <c r="H324" s="12">
        <f t="shared" si="58"/>
        <v>350.33947368421053</v>
      </c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</row>
    <row r="325" spans="1:56" ht="24">
      <c r="A325" s="33">
        <v>42</v>
      </c>
      <c r="B325" s="63"/>
      <c r="C325" s="64"/>
      <c r="D325" s="28" t="s">
        <v>100</v>
      </c>
      <c r="E325" s="6">
        <v>1327.22</v>
      </c>
      <c r="F325" s="6">
        <v>1140</v>
      </c>
      <c r="G325" s="6">
        <f>SUM(G326:G332)</f>
        <v>3993.87</v>
      </c>
      <c r="H325" s="6">
        <f t="shared" si="58"/>
        <v>350.33947368421053</v>
      </c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</row>
    <row r="326" spans="1:56">
      <c r="A326" s="65">
        <v>4221</v>
      </c>
      <c r="B326" s="66"/>
      <c r="C326" s="67"/>
      <c r="D326" s="29" t="s">
        <v>102</v>
      </c>
      <c r="E326" s="11"/>
      <c r="F326" s="11"/>
      <c r="G326" s="11">
        <f t="shared" si="63"/>
        <v>0</v>
      </c>
      <c r="H326" s="11"/>
      <c r="I326" s="89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</row>
    <row r="327" spans="1:56">
      <c r="A327" s="65">
        <v>4222</v>
      </c>
      <c r="B327" s="66"/>
      <c r="C327" s="67"/>
      <c r="D327" s="29" t="s">
        <v>103</v>
      </c>
      <c r="E327" s="11"/>
      <c r="F327" s="11"/>
      <c r="G327" s="11">
        <v>0</v>
      </c>
      <c r="H327" s="1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</row>
    <row r="328" spans="1:56">
      <c r="A328" s="65">
        <v>4223</v>
      </c>
      <c r="B328" s="66"/>
      <c r="C328" s="67"/>
      <c r="D328" s="29" t="s">
        <v>104</v>
      </c>
      <c r="E328" s="11"/>
      <c r="F328" s="11"/>
      <c r="G328" s="11">
        <v>2087.5</v>
      </c>
      <c r="H328" s="1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</row>
    <row r="329" spans="1:56">
      <c r="A329" s="65">
        <v>4226</v>
      </c>
      <c r="B329" s="66"/>
      <c r="C329" s="67"/>
      <c r="D329" s="29" t="s">
        <v>105</v>
      </c>
      <c r="E329" s="11"/>
      <c r="F329" s="11"/>
      <c r="G329" s="11">
        <f t="shared" si="63"/>
        <v>0</v>
      </c>
      <c r="H329" s="1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</row>
    <row r="330" spans="1:56" ht="24">
      <c r="A330" s="65">
        <v>4227</v>
      </c>
      <c r="B330" s="66"/>
      <c r="C330" s="67"/>
      <c r="D330" s="29" t="s">
        <v>106</v>
      </c>
      <c r="E330" s="11"/>
      <c r="F330" s="11"/>
      <c r="G330" s="11">
        <v>1900.73</v>
      </c>
      <c r="H330" s="1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</row>
    <row r="331" spans="1:56">
      <c r="A331" s="65">
        <v>4241</v>
      </c>
      <c r="B331" s="66"/>
      <c r="C331" s="67"/>
      <c r="D331" s="29" t="s">
        <v>108</v>
      </c>
      <c r="E331" s="11"/>
      <c r="F331" s="11"/>
      <c r="G331" s="11">
        <v>5.64</v>
      </c>
      <c r="H331" s="1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</row>
    <row r="332" spans="1:56" ht="24">
      <c r="A332" s="65">
        <v>4242</v>
      </c>
      <c r="B332" s="66"/>
      <c r="C332" s="67"/>
      <c r="D332" s="77" t="s">
        <v>109</v>
      </c>
      <c r="E332" s="11"/>
      <c r="F332" s="11"/>
      <c r="G332" s="11">
        <f t="shared" si="63"/>
        <v>0</v>
      </c>
      <c r="H332" s="1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  <c r="AV332" s="81"/>
      <c r="AW332" s="81"/>
      <c r="AX332" s="81"/>
      <c r="AY332" s="81"/>
      <c r="AZ332" s="81"/>
      <c r="BA332" s="81"/>
      <c r="BB332" s="81"/>
      <c r="BC332" s="81"/>
      <c r="BD332" s="81"/>
    </row>
    <row r="333" spans="1:56" ht="15" customHeight="1">
      <c r="A333" s="285" t="s">
        <v>167</v>
      </c>
      <c r="B333" s="285"/>
      <c r="C333" s="285"/>
      <c r="D333" s="74" t="s">
        <v>27</v>
      </c>
      <c r="E333" s="12">
        <f>E334</f>
        <v>0</v>
      </c>
      <c r="F333" s="12">
        <f>F334</f>
        <v>0</v>
      </c>
      <c r="G333" s="12">
        <f>G334</f>
        <v>0</v>
      </c>
      <c r="H333" s="12">
        <v>0</v>
      </c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</row>
    <row r="334" spans="1:56" ht="24">
      <c r="A334" s="33">
        <v>42</v>
      </c>
      <c r="B334" s="63"/>
      <c r="C334" s="64"/>
      <c r="D334" s="28" t="s">
        <v>100</v>
      </c>
      <c r="E334" s="6">
        <v>0</v>
      </c>
      <c r="F334" s="6">
        <v>0</v>
      </c>
      <c r="G334" s="6">
        <f>SUM(G335:G340)</f>
        <v>0</v>
      </c>
      <c r="H334" s="6">
        <v>0</v>
      </c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  <c r="AV334" s="87"/>
      <c r="AW334" s="87"/>
      <c r="AX334" s="87"/>
      <c r="AY334" s="87"/>
      <c r="AZ334" s="87"/>
      <c r="BA334" s="87"/>
      <c r="BB334" s="87"/>
      <c r="BC334" s="87"/>
      <c r="BD334" s="87"/>
    </row>
    <row r="335" spans="1:56">
      <c r="A335" s="65">
        <v>4221</v>
      </c>
      <c r="B335" s="66"/>
      <c r="C335" s="67"/>
      <c r="D335" s="29" t="s">
        <v>102</v>
      </c>
      <c r="E335" s="11" t="s">
        <v>252</v>
      </c>
      <c r="F335" s="11"/>
      <c r="G335" s="11">
        <v>0</v>
      </c>
      <c r="H335" s="1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</row>
    <row r="336" spans="1:56">
      <c r="A336" s="65">
        <v>4222</v>
      </c>
      <c r="B336" s="66"/>
      <c r="C336" s="67"/>
      <c r="D336" s="29" t="s">
        <v>103</v>
      </c>
      <c r="E336" s="11"/>
      <c r="F336" s="11"/>
      <c r="G336" s="11">
        <f t="shared" ref="G336" si="68">F336</f>
        <v>0</v>
      </c>
      <c r="H336" s="1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</row>
    <row r="337" spans="1:56">
      <c r="A337" s="65">
        <v>4223</v>
      </c>
      <c r="B337" s="66"/>
      <c r="C337" s="67"/>
      <c r="D337" s="29" t="s">
        <v>104</v>
      </c>
      <c r="E337" s="11"/>
      <c r="F337" s="11"/>
      <c r="G337" s="11">
        <v>0</v>
      </c>
      <c r="H337" s="1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1"/>
      <c r="BB337" s="81"/>
      <c r="BC337" s="81"/>
      <c r="BD337" s="81"/>
    </row>
    <row r="338" spans="1:56">
      <c r="A338" s="65">
        <v>4226</v>
      </c>
      <c r="B338" s="66"/>
      <c r="C338" s="67"/>
      <c r="D338" s="29" t="s">
        <v>105</v>
      </c>
      <c r="E338" s="11"/>
      <c r="F338" s="11"/>
      <c r="G338" s="11">
        <f t="shared" ref="G338" si="69">F338</f>
        <v>0</v>
      </c>
      <c r="H338" s="1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</row>
    <row r="339" spans="1:56" ht="24">
      <c r="A339" s="65">
        <v>4227</v>
      </c>
      <c r="B339" s="66"/>
      <c r="C339" s="67"/>
      <c r="D339" s="29" t="s">
        <v>106</v>
      </c>
      <c r="E339" s="11"/>
      <c r="F339" s="11"/>
      <c r="G339" s="11">
        <v>0</v>
      </c>
      <c r="H339" s="1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</row>
    <row r="340" spans="1:56">
      <c r="A340" s="65">
        <v>4241</v>
      </c>
      <c r="B340" s="66"/>
      <c r="C340" s="67"/>
      <c r="D340" s="29" t="s">
        <v>108</v>
      </c>
      <c r="E340" s="11"/>
      <c r="F340" s="11"/>
      <c r="G340" s="11">
        <v>0</v>
      </c>
      <c r="H340" s="1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</row>
    <row r="341" spans="1:56" ht="15" customHeight="1">
      <c r="A341" s="285" t="s">
        <v>168</v>
      </c>
      <c r="B341" s="285"/>
      <c r="C341" s="285"/>
      <c r="D341" s="74" t="s">
        <v>16</v>
      </c>
      <c r="E341" s="12">
        <f>E342</f>
        <v>5707.09</v>
      </c>
      <c r="F341" s="12">
        <f t="shared" ref="F341:G341" si="70">F342</f>
        <v>12258.88</v>
      </c>
      <c r="G341" s="12">
        <f t="shared" si="70"/>
        <v>7598.26</v>
      </c>
      <c r="H341" s="12">
        <f t="shared" si="58"/>
        <v>61.981681850217974</v>
      </c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</row>
    <row r="342" spans="1:56" ht="24">
      <c r="A342" s="33">
        <v>42</v>
      </c>
      <c r="B342" s="63"/>
      <c r="C342" s="64"/>
      <c r="D342" s="28" t="s">
        <v>100</v>
      </c>
      <c r="E342" s="6">
        <v>5707.09</v>
      </c>
      <c r="F342" s="6">
        <v>12258.88</v>
      </c>
      <c r="G342" s="6">
        <f>SUM(G343:G348)</f>
        <v>7598.26</v>
      </c>
      <c r="H342" s="6">
        <f t="shared" si="58"/>
        <v>61.981681850217974</v>
      </c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</row>
    <row r="343" spans="1:56">
      <c r="A343" s="65">
        <v>4221</v>
      </c>
      <c r="B343" s="66"/>
      <c r="C343" s="67"/>
      <c r="D343" s="29" t="s">
        <v>102</v>
      </c>
      <c r="E343" s="11"/>
      <c r="F343" s="11"/>
      <c r="G343" s="11">
        <v>3735.09</v>
      </c>
      <c r="H343" s="1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</row>
    <row r="344" spans="1:56">
      <c r="A344" s="65">
        <v>4222</v>
      </c>
      <c r="B344" s="66"/>
      <c r="C344" s="67"/>
      <c r="D344" s="29" t="s">
        <v>103</v>
      </c>
      <c r="E344" s="11"/>
      <c r="F344" s="11"/>
      <c r="G344" s="11">
        <f t="shared" si="63"/>
        <v>0</v>
      </c>
      <c r="H344" s="1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</row>
    <row r="345" spans="1:56">
      <c r="A345" s="65">
        <v>4223</v>
      </c>
      <c r="B345" s="66"/>
      <c r="C345" s="67"/>
      <c r="D345" s="29" t="s">
        <v>104</v>
      </c>
      <c r="E345" s="11"/>
      <c r="F345" s="11"/>
      <c r="G345" s="11">
        <v>1187.5</v>
      </c>
      <c r="H345" s="1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</row>
    <row r="346" spans="1:56">
      <c r="A346" s="65">
        <v>4226</v>
      </c>
      <c r="B346" s="66"/>
      <c r="C346" s="67"/>
      <c r="D346" s="29" t="s">
        <v>105</v>
      </c>
      <c r="E346" s="11"/>
      <c r="F346" s="11"/>
      <c r="G346" s="11">
        <f t="shared" si="63"/>
        <v>0</v>
      </c>
      <c r="H346" s="1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</row>
    <row r="347" spans="1:56" ht="24">
      <c r="A347" s="65">
        <v>4227</v>
      </c>
      <c r="B347" s="66"/>
      <c r="C347" s="67"/>
      <c r="D347" s="29" t="s">
        <v>106</v>
      </c>
      <c r="E347" s="11"/>
      <c r="F347" s="11"/>
      <c r="G347" s="11">
        <v>2675.67</v>
      </c>
      <c r="H347" s="1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</row>
    <row r="348" spans="1:56">
      <c r="A348" s="65">
        <v>4241</v>
      </c>
      <c r="B348" s="66"/>
      <c r="C348" s="67"/>
      <c r="D348" s="29" t="s">
        <v>108</v>
      </c>
      <c r="E348" s="11"/>
      <c r="F348" s="11"/>
      <c r="G348" s="11">
        <v>0</v>
      </c>
      <c r="H348" s="1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</row>
    <row r="349" spans="1:56" ht="25.5">
      <c r="A349" s="284" t="s">
        <v>162</v>
      </c>
      <c r="B349" s="284"/>
      <c r="C349" s="284"/>
      <c r="D349" s="61" t="s">
        <v>175</v>
      </c>
      <c r="E349" s="62">
        <f>E350+E354</f>
        <v>17386.690000000002</v>
      </c>
      <c r="F349" s="62">
        <f t="shared" ref="F349" si="71">F350+F354</f>
        <v>6598.03</v>
      </c>
      <c r="G349" s="62">
        <f>G350+G354</f>
        <v>71.900000000000006</v>
      </c>
      <c r="H349" s="62">
        <f t="shared" ref="H349:H413" si="72">G349/F349*100</f>
        <v>1.089719204065456</v>
      </c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</row>
    <row r="350" spans="1:56">
      <c r="A350" s="285" t="s">
        <v>176</v>
      </c>
      <c r="B350" s="285"/>
      <c r="C350" s="285"/>
      <c r="D350" s="52" t="s">
        <v>23</v>
      </c>
      <c r="E350" s="12">
        <f>E351</f>
        <v>2919.9</v>
      </c>
      <c r="F350" s="12">
        <f t="shared" ref="F350:G350" si="73">F351</f>
        <v>800</v>
      </c>
      <c r="G350" s="12">
        <f t="shared" si="73"/>
        <v>71.900000000000006</v>
      </c>
      <c r="H350" s="12">
        <f t="shared" si="72"/>
        <v>8.9875000000000007</v>
      </c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</row>
    <row r="351" spans="1:56">
      <c r="A351" s="33">
        <v>32</v>
      </c>
      <c r="B351" s="63"/>
      <c r="C351" s="64"/>
      <c r="D351" s="28" t="s">
        <v>52</v>
      </c>
      <c r="E351" s="6">
        <v>2919.9</v>
      </c>
      <c r="F351" s="6">
        <v>800</v>
      </c>
      <c r="G351" s="6">
        <f>SUM(G352:G353)</f>
        <v>71.900000000000006</v>
      </c>
      <c r="H351" s="6">
        <f t="shared" si="72"/>
        <v>8.9875000000000007</v>
      </c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</row>
    <row r="352" spans="1:56" ht="24">
      <c r="A352" s="65">
        <v>3224</v>
      </c>
      <c r="B352" s="66"/>
      <c r="C352" s="67"/>
      <c r="D352" s="29" t="s">
        <v>62</v>
      </c>
      <c r="E352" s="11"/>
      <c r="F352" s="11"/>
      <c r="G352" s="11">
        <v>71.900000000000006</v>
      </c>
      <c r="H352" s="1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</row>
    <row r="353" spans="1:56" ht="24">
      <c r="A353" s="65">
        <v>3232</v>
      </c>
      <c r="B353" s="66"/>
      <c r="C353" s="67"/>
      <c r="D353" s="29" t="s">
        <v>67</v>
      </c>
      <c r="E353" s="11"/>
      <c r="F353" s="11"/>
      <c r="G353" s="11">
        <v>0</v>
      </c>
      <c r="H353" s="1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</row>
    <row r="354" spans="1:56">
      <c r="A354" s="285" t="s">
        <v>168</v>
      </c>
      <c r="B354" s="285"/>
      <c r="C354" s="285"/>
      <c r="D354" s="52" t="s">
        <v>16</v>
      </c>
      <c r="E354" s="12">
        <f>E355</f>
        <v>14466.79</v>
      </c>
      <c r="F354" s="12">
        <f t="shared" ref="F354:G354" si="74">F355</f>
        <v>5798.03</v>
      </c>
      <c r="G354" s="12">
        <f t="shared" si="74"/>
        <v>0</v>
      </c>
      <c r="H354" s="12">
        <f t="shared" si="72"/>
        <v>0</v>
      </c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</row>
    <row r="355" spans="1:56">
      <c r="A355" s="33">
        <v>32</v>
      </c>
      <c r="B355" s="78"/>
      <c r="C355" s="79"/>
      <c r="D355" s="28" t="s">
        <v>52</v>
      </c>
      <c r="E355" s="6">
        <v>14466.79</v>
      </c>
      <c r="F355" s="6">
        <v>5798.03</v>
      </c>
      <c r="G355" s="6">
        <f>SUM(G356:G357)</f>
        <v>0</v>
      </c>
      <c r="H355" s="6">
        <f t="shared" si="72"/>
        <v>0</v>
      </c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87"/>
      <c r="BD355" s="87"/>
    </row>
    <row r="356" spans="1:56" ht="24">
      <c r="A356" s="65">
        <v>3224</v>
      </c>
      <c r="B356" s="54"/>
      <c r="C356" s="55"/>
      <c r="D356" s="29" t="s">
        <v>62</v>
      </c>
      <c r="E356" s="11"/>
      <c r="F356" s="11"/>
      <c r="G356" s="11">
        <f t="shared" ref="G356:G403" si="75">F356</f>
        <v>0</v>
      </c>
      <c r="H356" s="1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</row>
    <row r="357" spans="1:56" ht="24">
      <c r="A357" s="65">
        <v>3232</v>
      </c>
      <c r="B357" s="54"/>
      <c r="C357" s="55"/>
      <c r="D357" s="29" t="s">
        <v>67</v>
      </c>
      <c r="E357" s="11"/>
      <c r="F357" s="11"/>
      <c r="G357" s="11">
        <v>0</v>
      </c>
      <c r="H357" s="1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</row>
    <row r="358" spans="1:56">
      <c r="A358" s="284" t="s">
        <v>177</v>
      </c>
      <c r="B358" s="284"/>
      <c r="C358" s="284"/>
      <c r="D358" s="61" t="s">
        <v>178</v>
      </c>
      <c r="E358" s="62">
        <f>E359+E372</f>
        <v>53089.120000000003</v>
      </c>
      <c r="F358" s="62">
        <f>F359+F372</f>
        <v>55000</v>
      </c>
      <c r="G358" s="62">
        <f>G359+G372</f>
        <v>24541.66</v>
      </c>
      <c r="H358" s="62">
        <f t="shared" si="72"/>
        <v>44.621200000000002</v>
      </c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  <c r="BB358" s="90"/>
      <c r="BC358" s="90"/>
      <c r="BD358" s="90"/>
    </row>
    <row r="359" spans="1:56">
      <c r="A359" s="285" t="s">
        <v>179</v>
      </c>
      <c r="B359" s="285"/>
      <c r="C359" s="285"/>
      <c r="D359" s="52" t="s">
        <v>235</v>
      </c>
      <c r="E359" s="12">
        <f>E363</f>
        <v>53089.120000000003</v>
      </c>
      <c r="F359" s="12">
        <f t="shared" ref="F359" si="76">F363</f>
        <v>55000</v>
      </c>
      <c r="G359" s="12">
        <f>G360+G363</f>
        <v>24541.66</v>
      </c>
      <c r="H359" s="12">
        <f t="shared" si="72"/>
        <v>44.621200000000002</v>
      </c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</row>
    <row r="360" spans="1:56">
      <c r="A360" s="33">
        <v>31</v>
      </c>
      <c r="B360" s="63"/>
      <c r="C360" s="64"/>
      <c r="D360" s="27" t="s">
        <v>43</v>
      </c>
      <c r="E360" s="6">
        <v>1327.24</v>
      </c>
      <c r="F360" s="6">
        <v>0</v>
      </c>
      <c r="G360" s="6">
        <f>SUM(G361:G362)</f>
        <v>0</v>
      </c>
      <c r="H360" s="6">
        <v>0</v>
      </c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</row>
    <row r="361" spans="1:56">
      <c r="A361" s="65">
        <v>3111</v>
      </c>
      <c r="B361" s="66"/>
      <c r="C361" s="67"/>
      <c r="D361" s="25" t="s">
        <v>45</v>
      </c>
      <c r="E361" s="11"/>
      <c r="F361" s="11"/>
      <c r="G361" s="11">
        <f t="shared" ref="G361" si="77">F361</f>
        <v>0</v>
      </c>
      <c r="H361" s="1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</row>
    <row r="362" spans="1:56">
      <c r="A362" s="65">
        <v>3121</v>
      </c>
      <c r="B362" s="66"/>
      <c r="C362" s="67"/>
      <c r="D362" s="25" t="s">
        <v>46</v>
      </c>
      <c r="E362" s="11"/>
      <c r="F362" s="11"/>
      <c r="G362" s="11">
        <v>0</v>
      </c>
      <c r="H362" s="1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  <c r="AV362" s="81"/>
      <c r="AW362" s="81"/>
      <c r="AX362" s="81"/>
      <c r="AY362" s="81"/>
      <c r="AZ362" s="81"/>
      <c r="BA362" s="81"/>
      <c r="BB362" s="81"/>
      <c r="BC362" s="81"/>
      <c r="BD362" s="81"/>
    </row>
    <row r="363" spans="1:56">
      <c r="A363" s="56" t="s">
        <v>142</v>
      </c>
      <c r="B363" s="78"/>
      <c r="C363" s="79"/>
      <c r="D363" s="28" t="s">
        <v>52</v>
      </c>
      <c r="E363" s="6">
        <v>53089.120000000003</v>
      </c>
      <c r="F363" s="6">
        <v>55000</v>
      </c>
      <c r="G363" s="6">
        <f>SUM(G364:G371)</f>
        <v>24541.66</v>
      </c>
      <c r="H363" s="6">
        <f t="shared" si="72"/>
        <v>44.621200000000002</v>
      </c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</row>
    <row r="364" spans="1:56">
      <c r="A364" s="53" t="s">
        <v>86</v>
      </c>
      <c r="B364" s="54"/>
      <c r="C364" s="55"/>
      <c r="D364" s="29" t="s">
        <v>54</v>
      </c>
      <c r="E364" s="11"/>
      <c r="F364" s="11"/>
      <c r="G364" s="11">
        <f t="shared" si="75"/>
        <v>0</v>
      </c>
      <c r="H364" s="11"/>
      <c r="I364" s="89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</row>
    <row r="365" spans="1:56">
      <c r="A365" s="53" t="s">
        <v>87</v>
      </c>
      <c r="B365" s="54"/>
      <c r="C365" s="55"/>
      <c r="D365" s="29" t="s">
        <v>56</v>
      </c>
      <c r="E365" s="11"/>
      <c r="F365" s="11"/>
      <c r="G365" s="11">
        <v>19470</v>
      </c>
      <c r="H365" s="1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</row>
    <row r="366" spans="1:56" ht="24">
      <c r="A366" s="53" t="s">
        <v>180</v>
      </c>
      <c r="B366" s="54"/>
      <c r="C366" s="55"/>
      <c r="D366" s="29" t="s">
        <v>59</v>
      </c>
      <c r="E366" s="11"/>
      <c r="F366" s="11"/>
      <c r="G366" s="11">
        <f t="shared" si="75"/>
        <v>0</v>
      </c>
      <c r="H366" s="1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</row>
    <row r="367" spans="1:56">
      <c r="A367" s="53">
        <v>3225</v>
      </c>
      <c r="B367" s="54"/>
      <c r="C367" s="55"/>
      <c r="D367" s="29" t="s">
        <v>82</v>
      </c>
      <c r="E367" s="11"/>
      <c r="F367" s="11"/>
      <c r="G367" s="11">
        <v>0</v>
      </c>
      <c r="H367" s="1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</row>
    <row r="368" spans="1:56">
      <c r="A368" s="53" t="s">
        <v>181</v>
      </c>
      <c r="B368" s="54"/>
      <c r="C368" s="55"/>
      <c r="D368" s="29" t="s">
        <v>66</v>
      </c>
      <c r="E368" s="11"/>
      <c r="F368" s="11"/>
      <c r="G368" s="11">
        <f t="shared" si="75"/>
        <v>0</v>
      </c>
      <c r="H368" s="1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</row>
    <row r="369" spans="1:56" ht="24">
      <c r="A369" s="53" t="s">
        <v>183</v>
      </c>
      <c r="B369" s="54"/>
      <c r="C369" s="55"/>
      <c r="D369" s="29" t="s">
        <v>182</v>
      </c>
      <c r="E369" s="11"/>
      <c r="F369" s="11"/>
      <c r="G369" s="11">
        <v>1400</v>
      </c>
      <c r="H369" s="1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</row>
    <row r="370" spans="1:56">
      <c r="A370" s="53" t="s">
        <v>184</v>
      </c>
      <c r="B370" s="54"/>
      <c r="C370" s="55"/>
      <c r="D370" s="29" t="s">
        <v>77</v>
      </c>
      <c r="E370" s="11"/>
      <c r="F370" s="11"/>
      <c r="G370" s="11">
        <f t="shared" si="75"/>
        <v>0</v>
      </c>
      <c r="H370" s="1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</row>
    <row r="371" spans="1:56" ht="24">
      <c r="A371" s="53" t="s">
        <v>143</v>
      </c>
      <c r="B371" s="54"/>
      <c r="C371" s="55"/>
      <c r="D371" s="29" t="s">
        <v>75</v>
      </c>
      <c r="E371" s="11"/>
      <c r="F371" s="11"/>
      <c r="G371" s="11">
        <v>3671.66</v>
      </c>
      <c r="H371" s="1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</row>
    <row r="372" spans="1:56" ht="15" customHeight="1">
      <c r="A372" s="285" t="s">
        <v>179</v>
      </c>
      <c r="B372" s="285"/>
      <c r="C372" s="285"/>
      <c r="D372" s="52" t="s">
        <v>236</v>
      </c>
      <c r="E372" s="12">
        <f>E373+E383</f>
        <v>0</v>
      </c>
      <c r="F372" s="12">
        <f t="shared" ref="F372:G372" si="78">F373+F383</f>
        <v>0</v>
      </c>
      <c r="G372" s="12">
        <f t="shared" si="78"/>
        <v>0</v>
      </c>
      <c r="H372" s="12">
        <v>0</v>
      </c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</row>
    <row r="373" spans="1:56">
      <c r="A373" s="56" t="s">
        <v>142</v>
      </c>
      <c r="B373" s="78"/>
      <c r="C373" s="79"/>
      <c r="D373" s="28" t="s">
        <v>52</v>
      </c>
      <c r="E373" s="6">
        <v>0</v>
      </c>
      <c r="F373" s="6">
        <v>0</v>
      </c>
      <c r="G373" s="6">
        <f>SUM(G374:G382)</f>
        <v>0</v>
      </c>
      <c r="H373" s="6">
        <v>0</v>
      </c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</row>
    <row r="374" spans="1:56">
      <c r="A374" s="53" t="s">
        <v>86</v>
      </c>
      <c r="B374" s="54"/>
      <c r="C374" s="55"/>
      <c r="D374" s="29" t="s">
        <v>54</v>
      </c>
      <c r="E374" s="11"/>
      <c r="F374" s="11"/>
      <c r="G374" s="11">
        <f t="shared" ref="G374:G380" si="79">F374</f>
        <v>0</v>
      </c>
      <c r="H374" s="1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</row>
    <row r="375" spans="1:56">
      <c r="A375" s="53" t="s">
        <v>87</v>
      </c>
      <c r="B375" s="54"/>
      <c r="C375" s="55"/>
      <c r="D375" s="29" t="s">
        <v>56</v>
      </c>
      <c r="E375" s="11"/>
      <c r="F375" s="11"/>
      <c r="G375" s="11">
        <v>0</v>
      </c>
      <c r="H375" s="1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</row>
    <row r="376" spans="1:56" ht="24">
      <c r="A376" s="53" t="s">
        <v>180</v>
      </c>
      <c r="B376" s="54"/>
      <c r="C376" s="55"/>
      <c r="D376" s="29" t="s">
        <v>59</v>
      </c>
      <c r="E376" s="11"/>
      <c r="F376" s="11"/>
      <c r="G376" s="11">
        <f t="shared" si="79"/>
        <v>0</v>
      </c>
      <c r="H376" s="1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</row>
    <row r="377" spans="1:56">
      <c r="A377" s="53">
        <v>3225</v>
      </c>
      <c r="B377" s="54"/>
      <c r="C377" s="55"/>
      <c r="D377" s="29" t="s">
        <v>82</v>
      </c>
      <c r="E377" s="11"/>
      <c r="F377" s="11"/>
      <c r="G377" s="11">
        <v>0</v>
      </c>
      <c r="H377" s="1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</row>
    <row r="378" spans="1:56">
      <c r="A378" s="53" t="s">
        <v>181</v>
      </c>
      <c r="B378" s="54"/>
      <c r="C378" s="55"/>
      <c r="D378" s="29" t="s">
        <v>66</v>
      </c>
      <c r="E378" s="11"/>
      <c r="F378" s="11"/>
      <c r="G378" s="11">
        <f t="shared" si="79"/>
        <v>0</v>
      </c>
      <c r="H378" s="1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</row>
    <row r="379" spans="1:56" ht="24">
      <c r="A379" s="53" t="s">
        <v>183</v>
      </c>
      <c r="B379" s="54"/>
      <c r="C379" s="55"/>
      <c r="D379" s="29" t="s">
        <v>182</v>
      </c>
      <c r="E379" s="11"/>
      <c r="F379" s="11"/>
      <c r="G379" s="11">
        <v>0</v>
      </c>
      <c r="H379" s="1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  <c r="AV379" s="81"/>
      <c r="AW379" s="81"/>
      <c r="AX379" s="81"/>
      <c r="AY379" s="81"/>
      <c r="AZ379" s="81"/>
      <c r="BA379" s="81"/>
      <c r="BB379" s="81"/>
      <c r="BC379" s="81"/>
      <c r="BD379" s="81"/>
    </row>
    <row r="380" spans="1:56">
      <c r="A380" s="53" t="s">
        <v>184</v>
      </c>
      <c r="B380" s="54"/>
      <c r="C380" s="55"/>
      <c r="D380" s="29" t="s">
        <v>77</v>
      </c>
      <c r="E380" s="11"/>
      <c r="F380" s="11"/>
      <c r="G380" s="11">
        <f t="shared" si="79"/>
        <v>0</v>
      </c>
      <c r="H380" s="1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</row>
    <row r="381" spans="1:56" ht="24">
      <c r="A381" s="53" t="s">
        <v>143</v>
      </c>
      <c r="B381" s="54"/>
      <c r="C381" s="55"/>
      <c r="D381" s="29" t="s">
        <v>75</v>
      </c>
      <c r="E381" s="11"/>
      <c r="F381" s="11"/>
      <c r="G381" s="11">
        <v>0</v>
      </c>
      <c r="H381" s="1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</row>
    <row r="382" spans="1:56" ht="24">
      <c r="A382" s="53">
        <v>3241</v>
      </c>
      <c r="B382" s="54"/>
      <c r="C382" s="55"/>
      <c r="D382" s="77" t="s">
        <v>182</v>
      </c>
      <c r="E382" s="11"/>
      <c r="F382" s="11"/>
      <c r="G382" s="11">
        <v>0</v>
      </c>
      <c r="H382" s="1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</row>
    <row r="383" spans="1:56" ht="24">
      <c r="A383" s="33">
        <v>42</v>
      </c>
      <c r="B383" s="63"/>
      <c r="C383" s="64"/>
      <c r="D383" s="28" t="s">
        <v>100</v>
      </c>
      <c r="E383" s="6">
        <v>0</v>
      </c>
      <c r="F383" s="6">
        <v>0</v>
      </c>
      <c r="G383" s="6">
        <f>SUM(G384:G390)</f>
        <v>0</v>
      </c>
      <c r="H383" s="6">
        <v>0</v>
      </c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  <c r="AV383" s="87"/>
      <c r="AW383" s="87"/>
      <c r="AX383" s="87"/>
      <c r="AY383" s="87"/>
      <c r="AZ383" s="87"/>
      <c r="BA383" s="87"/>
      <c r="BB383" s="87"/>
      <c r="BC383" s="87"/>
      <c r="BD383" s="87"/>
    </row>
    <row r="384" spans="1:56">
      <c r="A384" s="65">
        <v>4221</v>
      </c>
      <c r="B384" s="66"/>
      <c r="C384" s="67"/>
      <c r="D384" s="29" t="s">
        <v>102</v>
      </c>
      <c r="E384" s="11"/>
      <c r="F384" s="11"/>
      <c r="G384" s="11">
        <v>0</v>
      </c>
      <c r="H384" s="11"/>
      <c r="I384" s="89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</row>
    <row r="385" spans="1:56">
      <c r="A385" s="65">
        <v>4222</v>
      </c>
      <c r="B385" s="66"/>
      <c r="C385" s="67"/>
      <c r="D385" s="29" t="s">
        <v>103</v>
      </c>
      <c r="E385" s="11"/>
      <c r="F385" s="11"/>
      <c r="G385" s="11">
        <v>0</v>
      </c>
      <c r="H385" s="1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</row>
    <row r="386" spans="1:56">
      <c r="A386" s="65">
        <v>4223</v>
      </c>
      <c r="B386" s="66"/>
      <c r="C386" s="67"/>
      <c r="D386" s="29" t="s">
        <v>104</v>
      </c>
      <c r="E386" s="11"/>
      <c r="F386" s="11"/>
      <c r="G386" s="11">
        <v>0</v>
      </c>
      <c r="H386" s="1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</row>
    <row r="387" spans="1:56">
      <c r="A387" s="65">
        <v>4226</v>
      </c>
      <c r="B387" s="66"/>
      <c r="C387" s="67"/>
      <c r="D387" s="29" t="s">
        <v>105</v>
      </c>
      <c r="E387" s="11"/>
      <c r="F387" s="11"/>
      <c r="G387" s="11">
        <f t="shared" ref="G387" si="80">F387</f>
        <v>0</v>
      </c>
      <c r="H387" s="1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</row>
    <row r="388" spans="1:56" ht="24">
      <c r="A388" s="65">
        <v>4227</v>
      </c>
      <c r="B388" s="66"/>
      <c r="C388" s="67"/>
      <c r="D388" s="29" t="s">
        <v>106</v>
      </c>
      <c r="E388" s="11"/>
      <c r="F388" s="11"/>
      <c r="G388" s="11">
        <v>0</v>
      </c>
      <c r="H388" s="1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</row>
    <row r="389" spans="1:56">
      <c r="A389" s="65">
        <v>4241</v>
      </c>
      <c r="B389" s="66"/>
      <c r="C389" s="67"/>
      <c r="D389" s="29" t="s">
        <v>108</v>
      </c>
      <c r="E389" s="11"/>
      <c r="F389" s="11"/>
      <c r="G389" s="11">
        <v>0</v>
      </c>
      <c r="H389" s="1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</row>
    <row r="390" spans="1:56" ht="24">
      <c r="A390" s="65">
        <v>4242</v>
      </c>
      <c r="B390" s="66"/>
      <c r="C390" s="67"/>
      <c r="D390" s="77" t="s">
        <v>109</v>
      </c>
      <c r="E390" s="11"/>
      <c r="F390" s="11"/>
      <c r="G390" s="11">
        <f t="shared" ref="G390" si="81">F390</f>
        <v>0</v>
      </c>
      <c r="H390" s="1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</row>
    <row r="391" spans="1:56" ht="51">
      <c r="A391" s="284" t="s">
        <v>185</v>
      </c>
      <c r="B391" s="284"/>
      <c r="C391" s="284"/>
      <c r="D391" s="61" t="s">
        <v>186</v>
      </c>
      <c r="E391" s="62">
        <f>E392</f>
        <v>34354.629999999997</v>
      </c>
      <c r="F391" s="62">
        <f t="shared" ref="F391:G391" si="82">F392</f>
        <v>7796</v>
      </c>
      <c r="G391" s="62">
        <f t="shared" si="82"/>
        <v>5631.61</v>
      </c>
      <c r="H391" s="62">
        <f t="shared" si="72"/>
        <v>72.237172909184181</v>
      </c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  <c r="BB391" s="90"/>
      <c r="BC391" s="90"/>
      <c r="BD391" s="90"/>
    </row>
    <row r="392" spans="1:56">
      <c r="A392" s="285" t="s">
        <v>179</v>
      </c>
      <c r="B392" s="285"/>
      <c r="C392" s="285"/>
      <c r="D392" s="52" t="s">
        <v>51</v>
      </c>
      <c r="E392" s="12">
        <f>E393+E397</f>
        <v>34354.629999999997</v>
      </c>
      <c r="F392" s="12">
        <f>F393+F397+F404</f>
        <v>7796</v>
      </c>
      <c r="G392" s="12">
        <f>G393+G397+G404</f>
        <v>5631.61</v>
      </c>
      <c r="H392" s="12">
        <f t="shared" si="72"/>
        <v>72.237172909184181</v>
      </c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  <c r="AN392" s="85"/>
      <c r="AO392" s="85"/>
      <c r="AP392" s="85"/>
      <c r="AQ392" s="85"/>
      <c r="AR392" s="85"/>
      <c r="AS392" s="85"/>
      <c r="AT392" s="85"/>
      <c r="AU392" s="85"/>
      <c r="AV392" s="85"/>
      <c r="AW392" s="85"/>
      <c r="AX392" s="85"/>
      <c r="AY392" s="85"/>
      <c r="AZ392" s="85"/>
      <c r="BA392" s="85"/>
      <c r="BB392" s="85"/>
      <c r="BC392" s="85"/>
      <c r="BD392" s="85"/>
    </row>
    <row r="393" spans="1:56">
      <c r="A393" s="56" t="s">
        <v>187</v>
      </c>
      <c r="B393" s="78"/>
      <c r="C393" s="79"/>
      <c r="D393" s="28" t="s">
        <v>43</v>
      </c>
      <c r="E393" s="6">
        <v>32894.68</v>
      </c>
      <c r="F393" s="6">
        <v>7796</v>
      </c>
      <c r="G393" s="6">
        <f>SUM(G394:G396)</f>
        <v>5600</v>
      </c>
      <c r="H393" s="6">
        <f t="shared" si="72"/>
        <v>71.831708568496666</v>
      </c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  <c r="AV393" s="87"/>
      <c r="AW393" s="87"/>
      <c r="AX393" s="87"/>
      <c r="AY393" s="87"/>
      <c r="AZ393" s="87"/>
      <c r="BA393" s="87"/>
      <c r="BB393" s="87"/>
      <c r="BC393" s="87"/>
      <c r="BD393" s="87"/>
    </row>
    <row r="394" spans="1:56">
      <c r="A394" s="53" t="s">
        <v>188</v>
      </c>
      <c r="B394" s="54"/>
      <c r="C394" s="55"/>
      <c r="D394" s="29" t="s">
        <v>45</v>
      </c>
      <c r="E394" s="11"/>
      <c r="F394" s="11"/>
      <c r="G394" s="11">
        <v>0</v>
      </c>
      <c r="H394" s="1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</row>
    <row r="395" spans="1:56">
      <c r="A395" s="53" t="s">
        <v>189</v>
      </c>
      <c r="B395" s="54"/>
      <c r="C395" s="55"/>
      <c r="D395" s="29" t="s">
        <v>46</v>
      </c>
      <c r="E395" s="11"/>
      <c r="F395" s="11"/>
      <c r="G395" s="11">
        <v>5600</v>
      </c>
      <c r="H395" s="1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  <c r="AV395" s="81"/>
      <c r="AW395" s="81"/>
      <c r="AX395" s="81"/>
      <c r="AY395" s="81"/>
      <c r="AZ395" s="81"/>
      <c r="BA395" s="81"/>
      <c r="BB395" s="81"/>
      <c r="BC395" s="81"/>
      <c r="BD395" s="81"/>
    </row>
    <row r="396" spans="1:56" ht="24">
      <c r="A396" s="53" t="s">
        <v>190</v>
      </c>
      <c r="B396" s="54"/>
      <c r="C396" s="55"/>
      <c r="D396" s="29" t="s">
        <v>48</v>
      </c>
      <c r="E396" s="11"/>
      <c r="F396" s="11"/>
      <c r="G396" s="11">
        <v>0</v>
      </c>
      <c r="H396" s="1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</row>
    <row r="397" spans="1:56">
      <c r="A397" s="56" t="s">
        <v>142</v>
      </c>
      <c r="B397" s="78"/>
      <c r="C397" s="79"/>
      <c r="D397" s="28" t="s">
        <v>52</v>
      </c>
      <c r="E397" s="6">
        <v>1459.95</v>
      </c>
      <c r="F397" s="6">
        <v>0</v>
      </c>
      <c r="G397" s="6">
        <f>SUM(G398:G403)</f>
        <v>31.61</v>
      </c>
      <c r="H397" s="6">
        <v>0</v>
      </c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  <c r="AV397" s="87"/>
      <c r="AW397" s="87"/>
      <c r="AX397" s="87"/>
      <c r="AY397" s="87"/>
      <c r="AZ397" s="87"/>
      <c r="BA397" s="87"/>
      <c r="BB397" s="87"/>
      <c r="BC397" s="87"/>
      <c r="BD397" s="87"/>
    </row>
    <row r="398" spans="1:56">
      <c r="A398" s="53" t="s">
        <v>86</v>
      </c>
      <c r="B398" s="54"/>
      <c r="C398" s="55"/>
      <c r="D398" s="29" t="s">
        <v>54</v>
      </c>
      <c r="E398" s="11"/>
      <c r="F398" s="11"/>
      <c r="G398" s="11">
        <v>0</v>
      </c>
      <c r="H398" s="1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  <c r="AV398" s="81"/>
      <c r="AW398" s="81"/>
      <c r="AX398" s="81"/>
      <c r="AY398" s="81"/>
      <c r="AZ398" s="81"/>
      <c r="BA398" s="81"/>
      <c r="BB398" s="81"/>
      <c r="BC398" s="81"/>
      <c r="BD398" s="81"/>
    </row>
    <row r="399" spans="1:56" ht="24">
      <c r="A399" s="53">
        <v>3221</v>
      </c>
      <c r="B399" s="54"/>
      <c r="C399" s="55"/>
      <c r="D399" s="29" t="s">
        <v>59</v>
      </c>
      <c r="E399" s="11"/>
      <c r="F399" s="11"/>
      <c r="G399" s="11">
        <v>31.61</v>
      </c>
      <c r="H399" s="1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  <c r="AV399" s="81"/>
      <c r="AW399" s="81"/>
      <c r="AX399" s="81"/>
      <c r="AY399" s="81"/>
      <c r="AZ399" s="81"/>
      <c r="BA399" s="81"/>
      <c r="BB399" s="81"/>
      <c r="BC399" s="81"/>
      <c r="BD399" s="81"/>
    </row>
    <row r="400" spans="1:56">
      <c r="A400" s="53" t="s">
        <v>181</v>
      </c>
      <c r="B400" s="54"/>
      <c r="C400" s="55"/>
      <c r="D400" s="29" t="s">
        <v>66</v>
      </c>
      <c r="E400" s="11"/>
      <c r="F400" s="11"/>
      <c r="G400" s="11">
        <f t="shared" si="75"/>
        <v>0</v>
      </c>
      <c r="H400" s="1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  <c r="AV400" s="81"/>
      <c r="AW400" s="81"/>
      <c r="AX400" s="81"/>
      <c r="AY400" s="81"/>
      <c r="AZ400" s="81"/>
      <c r="BA400" s="81"/>
      <c r="BB400" s="81"/>
      <c r="BC400" s="81"/>
      <c r="BD400" s="81"/>
    </row>
    <row r="401" spans="1:58">
      <c r="A401" s="53" t="s">
        <v>191</v>
      </c>
      <c r="B401" s="54"/>
      <c r="C401" s="55"/>
      <c r="D401" s="29" t="s">
        <v>68</v>
      </c>
      <c r="E401" s="11"/>
      <c r="F401" s="11"/>
      <c r="G401" s="11">
        <f t="shared" si="75"/>
        <v>0</v>
      </c>
      <c r="H401" s="1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  <c r="AV401" s="81"/>
      <c r="AW401" s="81"/>
      <c r="AX401" s="81"/>
      <c r="AY401" s="81"/>
      <c r="AZ401" s="81"/>
      <c r="BA401" s="81"/>
      <c r="BB401" s="81"/>
      <c r="BC401" s="81"/>
      <c r="BD401" s="81"/>
    </row>
    <row r="402" spans="1:58">
      <c r="A402" s="53" t="s">
        <v>192</v>
      </c>
      <c r="B402" s="54"/>
      <c r="C402" s="55"/>
      <c r="D402" s="29" t="s">
        <v>70</v>
      </c>
      <c r="E402" s="11"/>
      <c r="F402" s="11"/>
      <c r="G402" s="11">
        <f t="shared" si="75"/>
        <v>0</v>
      </c>
      <c r="H402" s="1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  <c r="AV402" s="81"/>
      <c r="AW402" s="81"/>
      <c r="AX402" s="81"/>
      <c r="AY402" s="81"/>
      <c r="AZ402" s="81"/>
      <c r="BA402" s="81"/>
      <c r="BB402" s="81"/>
      <c r="BC402" s="81"/>
      <c r="BD402" s="81"/>
    </row>
    <row r="403" spans="1:58">
      <c r="A403" s="53" t="s">
        <v>193</v>
      </c>
      <c r="B403" s="54"/>
      <c r="C403" s="55"/>
      <c r="D403" s="29" t="s">
        <v>72</v>
      </c>
      <c r="E403" s="11"/>
      <c r="F403" s="11"/>
      <c r="G403" s="11">
        <f t="shared" si="75"/>
        <v>0</v>
      </c>
      <c r="H403" s="1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  <c r="AV403" s="81"/>
      <c r="AW403" s="81"/>
      <c r="AX403" s="81"/>
      <c r="AY403" s="81"/>
      <c r="AZ403" s="81"/>
      <c r="BA403" s="81"/>
      <c r="BB403" s="81"/>
      <c r="BC403" s="81"/>
      <c r="BD403" s="81"/>
    </row>
    <row r="404" spans="1:58" ht="24">
      <c r="A404" s="56">
        <v>42</v>
      </c>
      <c r="B404" s="78"/>
      <c r="C404" s="79"/>
      <c r="D404" s="28" t="s">
        <v>100</v>
      </c>
      <c r="E404" s="6"/>
      <c r="F404" s="6">
        <v>0</v>
      </c>
      <c r="G404" s="6">
        <f>G405</f>
        <v>0</v>
      </c>
      <c r="H404" s="6">
        <v>0</v>
      </c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  <c r="AV404" s="87"/>
      <c r="AW404" s="87"/>
      <c r="AX404" s="87"/>
      <c r="AY404" s="87"/>
      <c r="AZ404" s="87"/>
      <c r="BA404" s="87"/>
      <c r="BB404" s="87"/>
      <c r="BC404" s="87"/>
      <c r="BD404" s="87"/>
    </row>
    <row r="405" spans="1:58">
      <c r="A405" s="53">
        <v>4221</v>
      </c>
      <c r="B405" s="54"/>
      <c r="C405" s="55"/>
      <c r="D405" s="29" t="s">
        <v>102</v>
      </c>
      <c r="E405" s="11"/>
      <c r="F405" s="11"/>
      <c r="G405" s="11"/>
      <c r="H405" s="1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  <c r="AV405" s="81"/>
      <c r="AW405" s="81"/>
      <c r="AX405" s="81"/>
      <c r="AY405" s="81"/>
      <c r="AZ405" s="81"/>
      <c r="BA405" s="81"/>
      <c r="BB405" s="81"/>
      <c r="BC405" s="81"/>
      <c r="BD405" s="81"/>
    </row>
    <row r="406" spans="1:58" ht="15" customHeight="1">
      <c r="A406" s="284" t="s">
        <v>278</v>
      </c>
      <c r="B406" s="284"/>
      <c r="C406" s="284"/>
      <c r="D406" s="61" t="s">
        <v>279</v>
      </c>
      <c r="E406" s="62" t="e">
        <f>#REF!</f>
        <v>#REF!</v>
      </c>
      <c r="F406" s="62">
        <f>F407</f>
        <v>2000</v>
      </c>
      <c r="G406" s="62">
        <f>G407</f>
        <v>1715.3899999999999</v>
      </c>
      <c r="H406" s="62">
        <f>G406/F406*100</f>
        <v>85.769499999999994</v>
      </c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  <c r="AV406" s="81"/>
      <c r="AW406" s="81"/>
      <c r="AX406" s="81"/>
      <c r="AY406" s="81"/>
      <c r="AZ406" s="81"/>
      <c r="BA406" s="81"/>
      <c r="BB406" s="81"/>
      <c r="BC406" s="81"/>
      <c r="BD406" s="81"/>
      <c r="BE406" s="81"/>
      <c r="BF406" s="81"/>
    </row>
    <row r="407" spans="1:58" ht="15" customHeight="1">
      <c r="A407" s="285" t="s">
        <v>169</v>
      </c>
      <c r="B407" s="285"/>
      <c r="C407" s="285"/>
      <c r="D407" s="214" t="s">
        <v>33</v>
      </c>
      <c r="E407" s="12" t="e">
        <f>#REF!</f>
        <v>#REF!</v>
      </c>
      <c r="F407" s="12">
        <f>F408</f>
        <v>2000</v>
      </c>
      <c r="G407" s="12">
        <f>G408</f>
        <v>1715.3899999999999</v>
      </c>
      <c r="H407" s="12">
        <f t="shared" si="72"/>
        <v>85.769499999999994</v>
      </c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  <c r="AV407" s="81"/>
      <c r="AW407" s="81"/>
      <c r="AX407" s="81"/>
      <c r="AY407" s="81"/>
      <c r="AZ407" s="81"/>
      <c r="BA407" s="81"/>
      <c r="BB407" s="81"/>
      <c r="BC407" s="81"/>
      <c r="BD407" s="81"/>
      <c r="BE407" s="81"/>
      <c r="BF407" s="81"/>
    </row>
    <row r="408" spans="1:58">
      <c r="A408" s="211">
        <v>32</v>
      </c>
      <c r="B408" s="212"/>
      <c r="C408" s="213"/>
      <c r="D408" s="30" t="s">
        <v>52</v>
      </c>
      <c r="E408" s="6" t="e">
        <f>#REF!+#REF!+#REF!</f>
        <v>#REF!</v>
      </c>
      <c r="F408" s="6">
        <v>2000</v>
      </c>
      <c r="G408" s="6">
        <f>SUM(G409:G414)</f>
        <v>1715.3899999999999</v>
      </c>
      <c r="H408" s="6">
        <f t="shared" si="72"/>
        <v>85.769499999999994</v>
      </c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  <c r="AV408" s="81"/>
      <c r="AW408" s="81"/>
      <c r="AX408" s="81"/>
      <c r="AY408" s="81"/>
      <c r="AZ408" s="81"/>
      <c r="BA408" s="81"/>
      <c r="BB408" s="81"/>
      <c r="BC408" s="81"/>
      <c r="BD408" s="81"/>
      <c r="BE408" s="81"/>
      <c r="BF408" s="81"/>
    </row>
    <row r="409" spans="1:58">
      <c r="A409" s="65">
        <v>3211</v>
      </c>
      <c r="B409" s="66"/>
      <c r="C409" s="67"/>
      <c r="D409" s="34" t="s">
        <v>54</v>
      </c>
      <c r="E409" s="11">
        <v>0</v>
      </c>
      <c r="F409" s="11"/>
      <c r="G409" s="11">
        <v>98.28</v>
      </c>
      <c r="H409" s="1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  <c r="AV409" s="81"/>
      <c r="AW409" s="81"/>
      <c r="AX409" s="81"/>
      <c r="AY409" s="81"/>
      <c r="AZ409" s="81"/>
      <c r="BA409" s="81"/>
      <c r="BB409" s="81"/>
      <c r="BC409" s="81"/>
      <c r="BD409" s="81"/>
      <c r="BE409" s="81"/>
      <c r="BF409" s="81"/>
    </row>
    <row r="410" spans="1:58">
      <c r="A410" s="65">
        <v>3213</v>
      </c>
      <c r="B410" s="66"/>
      <c r="C410" s="67"/>
      <c r="D410" s="34" t="s">
        <v>56</v>
      </c>
      <c r="E410" s="11">
        <v>0</v>
      </c>
      <c r="F410" s="11"/>
      <c r="G410" s="11">
        <v>46.42</v>
      </c>
      <c r="H410" s="1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  <c r="AV410" s="81"/>
      <c r="AW410" s="81"/>
      <c r="AX410" s="81"/>
      <c r="AY410" s="81"/>
      <c r="AZ410" s="81"/>
      <c r="BA410" s="81"/>
      <c r="BB410" s="81"/>
      <c r="BC410" s="81"/>
      <c r="BD410" s="81"/>
      <c r="BE410" s="81"/>
      <c r="BF410" s="81"/>
    </row>
    <row r="411" spans="1:58">
      <c r="A411" s="65">
        <v>3231</v>
      </c>
      <c r="B411" s="66"/>
      <c r="C411" s="67"/>
      <c r="D411" s="34" t="s">
        <v>66</v>
      </c>
      <c r="E411" s="11">
        <v>0</v>
      </c>
      <c r="F411" s="11"/>
      <c r="G411" s="11">
        <v>0</v>
      </c>
      <c r="H411" s="1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  <c r="AV411" s="81"/>
      <c r="AW411" s="81"/>
      <c r="AX411" s="81"/>
      <c r="AY411" s="81"/>
      <c r="AZ411" s="81"/>
      <c r="BA411" s="81"/>
      <c r="BB411" s="81"/>
      <c r="BC411" s="81"/>
      <c r="BD411" s="81"/>
      <c r="BE411" s="81"/>
      <c r="BF411" s="81"/>
    </row>
    <row r="412" spans="1:58">
      <c r="A412" s="65">
        <v>3237</v>
      </c>
      <c r="B412" s="66"/>
      <c r="C412" s="67"/>
      <c r="D412" s="34" t="s">
        <v>72</v>
      </c>
      <c r="E412" s="11">
        <v>0</v>
      </c>
      <c r="F412" s="11"/>
      <c r="G412" s="11">
        <v>389.58</v>
      </c>
      <c r="H412" s="1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</row>
    <row r="413" spans="1:58" ht="25.5">
      <c r="A413" s="65">
        <v>3291</v>
      </c>
      <c r="B413" s="66"/>
      <c r="C413" s="67"/>
      <c r="D413" s="34" t="s">
        <v>88</v>
      </c>
      <c r="E413" s="11">
        <v>0</v>
      </c>
      <c r="F413" s="11"/>
      <c r="G413" s="11">
        <v>0</v>
      </c>
      <c r="H413" s="1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</row>
    <row r="414" spans="1:58" ht="25.5">
      <c r="A414" s="65">
        <v>3299</v>
      </c>
      <c r="B414" s="66"/>
      <c r="C414" s="67"/>
      <c r="D414" s="34" t="s">
        <v>75</v>
      </c>
      <c r="E414" s="11">
        <v>0</v>
      </c>
      <c r="F414" s="11"/>
      <c r="G414" s="11">
        <v>1181.1099999999999</v>
      </c>
      <c r="H414" s="1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</row>
    <row r="415" spans="1:58" ht="38.25">
      <c r="A415" s="284" t="s">
        <v>280</v>
      </c>
      <c r="B415" s="284"/>
      <c r="C415" s="284"/>
      <c r="D415" s="61" t="s">
        <v>281</v>
      </c>
      <c r="E415" s="62"/>
      <c r="F415" s="62">
        <f>F416</f>
        <v>0</v>
      </c>
      <c r="G415" s="62">
        <f>G416</f>
        <v>1626.78</v>
      </c>
      <c r="H415" s="62">
        <v>0</v>
      </c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</row>
    <row r="416" spans="1:58" ht="15" customHeight="1">
      <c r="A416" s="285" t="s">
        <v>168</v>
      </c>
      <c r="B416" s="285"/>
      <c r="C416" s="285"/>
      <c r="D416" s="216" t="s">
        <v>16</v>
      </c>
      <c r="E416" s="12"/>
      <c r="F416" s="12">
        <f>F417</f>
        <v>0</v>
      </c>
      <c r="G416" s="12">
        <f>G417</f>
        <v>1626.78</v>
      </c>
      <c r="H416" s="12">
        <v>0</v>
      </c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</row>
    <row r="417" spans="1:58">
      <c r="A417" s="217">
        <v>38</v>
      </c>
      <c r="B417" s="218"/>
      <c r="C417" s="219"/>
      <c r="D417" s="30" t="s">
        <v>97</v>
      </c>
      <c r="E417" s="6"/>
      <c r="F417" s="6">
        <v>0</v>
      </c>
      <c r="G417" s="6">
        <f>G418</f>
        <v>1626.78</v>
      </c>
      <c r="H417" s="6">
        <v>0</v>
      </c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</row>
    <row r="418" spans="1:58">
      <c r="A418" s="65">
        <v>3812</v>
      </c>
      <c r="B418" s="66"/>
      <c r="C418" s="67"/>
      <c r="D418" s="34" t="s">
        <v>282</v>
      </c>
      <c r="E418" s="11"/>
      <c r="F418" s="11"/>
      <c r="G418" s="11">
        <v>1626.78</v>
      </c>
      <c r="H418" s="243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</row>
    <row r="419" spans="1:58">
      <c r="A419" s="65"/>
      <c r="B419" s="66"/>
      <c r="C419" s="67"/>
      <c r="D419" s="34"/>
      <c r="E419" s="11"/>
      <c r="F419" s="11"/>
      <c r="G419" s="11"/>
      <c r="H419" s="1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</row>
    <row r="420" spans="1:58">
      <c r="A420" s="65"/>
      <c r="B420" s="66"/>
      <c r="C420" s="67"/>
      <c r="D420" s="34"/>
      <c r="E420" s="11"/>
      <c r="F420" s="11"/>
      <c r="G420" s="11"/>
      <c r="H420" s="1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</row>
    <row r="421" spans="1:58" s="80" customFormat="1" ht="15.75">
      <c r="A421" s="271" t="s">
        <v>112</v>
      </c>
      <c r="B421" s="271"/>
      <c r="C421" s="271"/>
      <c r="D421" s="271"/>
      <c r="E421" s="40">
        <f>E42+E80+E167+E162+E142+E156</f>
        <v>2654.46</v>
      </c>
      <c r="F421" s="40">
        <f>F15+F52+F61+F133+F147+F153+F158</f>
        <v>2457755.5099999998</v>
      </c>
      <c r="G421" s="40">
        <f>G15+G52+G61+G133+G147+G153+G158</f>
        <v>1591826.1099999999</v>
      </c>
      <c r="H421" s="40">
        <f t="shared" ref="H421" si="83">G421/F421*100</f>
        <v>64.767471928076361</v>
      </c>
      <c r="I421" s="177"/>
      <c r="J421" s="177"/>
      <c r="K421" s="177"/>
      <c r="L421" s="177"/>
      <c r="M421" s="177"/>
      <c r="N421" s="177"/>
      <c r="O421" s="177"/>
    </row>
  </sheetData>
  <mergeCells count="92">
    <mergeCell ref="A421:D421"/>
    <mergeCell ref="A143:C143"/>
    <mergeCell ref="A323:C323"/>
    <mergeCell ref="A220:C220"/>
    <mergeCell ref="A251:C251"/>
    <mergeCell ref="A277:C277"/>
    <mergeCell ref="A278:C278"/>
    <mergeCell ref="A291:C291"/>
    <mergeCell ref="A292:C292"/>
    <mergeCell ref="A295:C295"/>
    <mergeCell ref="A296:C296"/>
    <mergeCell ref="A307:C307"/>
    <mergeCell ref="A308:C308"/>
    <mergeCell ref="A315:C315"/>
    <mergeCell ref="A195:C195"/>
    <mergeCell ref="A392:C392"/>
    <mergeCell ref="A324:C324"/>
    <mergeCell ref="A341:C341"/>
    <mergeCell ref="A349:C349"/>
    <mergeCell ref="A350:C350"/>
    <mergeCell ref="A354:C354"/>
    <mergeCell ref="A358:C358"/>
    <mergeCell ref="A359:C359"/>
    <mergeCell ref="A391:C391"/>
    <mergeCell ref="A372:C372"/>
    <mergeCell ref="A333:C333"/>
    <mergeCell ref="A406:C406"/>
    <mergeCell ref="A407:C407"/>
    <mergeCell ref="A133:C133"/>
    <mergeCell ref="A134:C134"/>
    <mergeCell ref="A135:C135"/>
    <mergeCell ref="A139:C139"/>
    <mergeCell ref="A140:C140"/>
    <mergeCell ref="A160:C160"/>
    <mergeCell ref="A147:C147"/>
    <mergeCell ref="A148:C148"/>
    <mergeCell ref="A149:C149"/>
    <mergeCell ref="A144:C144"/>
    <mergeCell ref="A153:C153"/>
    <mergeCell ref="A154:C154"/>
    <mergeCell ref="A155:C155"/>
    <mergeCell ref="A158:C158"/>
    <mergeCell ref="A129:C129"/>
    <mergeCell ref="A85:C85"/>
    <mergeCell ref="A86:C86"/>
    <mergeCell ref="A120:C120"/>
    <mergeCell ref="A121:C121"/>
    <mergeCell ref="A94:C94"/>
    <mergeCell ref="A102:C102"/>
    <mergeCell ref="A103:C103"/>
    <mergeCell ref="A111:C111"/>
    <mergeCell ref="A112:C112"/>
    <mergeCell ref="A18:C18"/>
    <mergeCell ref="A41:C41"/>
    <mergeCell ref="A43:C43"/>
    <mergeCell ref="A44:C44"/>
    <mergeCell ref="A61:C61"/>
    <mergeCell ref="A48:C48"/>
    <mergeCell ref="A49:C49"/>
    <mergeCell ref="A52:C52"/>
    <mergeCell ref="A53:C53"/>
    <mergeCell ref="A54:C54"/>
    <mergeCell ref="A17:C17"/>
    <mergeCell ref="A2:H2"/>
    <mergeCell ref="A15:C15"/>
    <mergeCell ref="A16:C16"/>
    <mergeCell ref="A6:D6"/>
    <mergeCell ref="A7:D7"/>
    <mergeCell ref="A4:H4"/>
    <mergeCell ref="A8:C8"/>
    <mergeCell ref="A9:C9"/>
    <mergeCell ref="A10:C10"/>
    <mergeCell ref="A11:C11"/>
    <mergeCell ref="A12:C12"/>
    <mergeCell ref="A13:C13"/>
    <mergeCell ref="A14:C14"/>
    <mergeCell ref="A415:C415"/>
    <mergeCell ref="A416:C416"/>
    <mergeCell ref="A57:C57"/>
    <mergeCell ref="J57:P57"/>
    <mergeCell ref="A58:C58"/>
    <mergeCell ref="A82:C82"/>
    <mergeCell ref="A62:C62"/>
    <mergeCell ref="A63:C63"/>
    <mergeCell ref="A73:C73"/>
    <mergeCell ref="A74:C74"/>
    <mergeCell ref="A81:C81"/>
    <mergeCell ref="A159:C159"/>
    <mergeCell ref="A130:C130"/>
    <mergeCell ref="A89:C89"/>
    <mergeCell ref="A90:C90"/>
    <mergeCell ref="A93:C93"/>
  </mergeCells>
  <pageMargins left="0.70866141732283472" right="0.70866141732283472" top="1.1417322834645669" bottom="1.1417322834645669" header="0.74803149606299213" footer="0.74803149606299213"/>
  <pageSetup paperSize="9" scale="7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64" width="9" customWidth="1"/>
    <col min="65" max="65" width="9.140625" customWidth="1"/>
  </cols>
  <sheetData/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_Račun_prihoda_i_rashoda</vt:lpstr>
      <vt:lpstr>Prihodi i rashodi po izvorima</vt:lpstr>
      <vt:lpstr>Rashodi_prema_funkcijskoj_kl</vt:lpstr>
      <vt:lpstr>Račun_financiranja</vt:lpstr>
      <vt:lpstr>Račun financiranja po izvorima</vt:lpstr>
      <vt:lpstr>POSEBNI_DIO</vt:lpstr>
      <vt:lpstr>List1</vt:lpstr>
      <vt:lpstr>POSEBNI_DIO!Ispis_naslova</vt:lpstr>
      <vt:lpstr>_Račun_prihoda_i_rashoda!Podrucje_ispisa</vt:lpstr>
      <vt:lpstr>POSEBNI_DIO!Podrucje_ispisa</vt:lpstr>
      <vt:lpstr>Račun_financiranja!Podrucje_ispisa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revision>5</cp:revision>
  <cp:lastPrinted>2024-07-12T10:16:24Z</cp:lastPrinted>
  <dcterms:created xsi:type="dcterms:W3CDTF">2022-08-12T12:51:27Z</dcterms:created>
  <dcterms:modified xsi:type="dcterms:W3CDTF">2024-07-12T11:21:58Z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