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kumenti\PLANOVI\PLAN 2026-2028\IZVRŠENJE PLANA\"/>
    </mc:Choice>
  </mc:AlternateContent>
  <bookViews>
    <workbookView xWindow="0" yWindow="0" windowWidth="28800" windowHeight="12435"/>
  </bookViews>
  <sheets>
    <sheet name="SAŽETAK" sheetId="8" r:id="rId1"/>
    <sheet name="_Račun_prihoda_i_rashoda" sheetId="2" r:id="rId2"/>
    <sheet name="Prihodi i rashodi po izvorima" sheetId="9" r:id="rId3"/>
    <sheet name="Rashodi_prema_funkcijskoj_kl" sheetId="4" r:id="rId4"/>
    <sheet name="Račun_financiranja" sheetId="5" r:id="rId5"/>
    <sheet name="Račun financiranja po izvorima" sheetId="10" r:id="rId6"/>
    <sheet name="POSEBNI_DIO" sheetId="6" r:id="rId7"/>
    <sheet name="List2" sheetId="11" r:id="rId8"/>
    <sheet name="List1" sheetId="3" r:id="rId9"/>
  </sheets>
  <definedNames>
    <definedName name="_xlnm.Print_Titles" localSheetId="6">POSEBNI_DIO!$6:$6</definedName>
    <definedName name="_xlnm.Print_Area" localSheetId="1">_Račun_prihoda_i_rashoda!$A$1:$K$129</definedName>
    <definedName name="_xlnm.Print_Area" localSheetId="6">POSEBNI_DIO!$A$1:$H$456</definedName>
    <definedName name="_xlnm.Print_Area" localSheetId="4">Račun_financiranja!$A$1:$K$13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9" l="1"/>
  <c r="E12" i="4" l="1"/>
  <c r="G47" i="9" l="1"/>
  <c r="G46" i="9"/>
  <c r="G45" i="9"/>
  <c r="E17" i="9"/>
  <c r="G20" i="9"/>
  <c r="G21" i="9"/>
  <c r="G22" i="9"/>
  <c r="G414" i="6" l="1"/>
  <c r="F414" i="6"/>
  <c r="G426" i="6"/>
  <c r="F165" i="6" l="1"/>
  <c r="F13" i="6"/>
  <c r="F252" i="6"/>
  <c r="G250" i="6"/>
  <c r="G249" i="6"/>
  <c r="G248" i="6"/>
  <c r="G247" i="6"/>
  <c r="G246" i="6"/>
  <c r="G244" i="6"/>
  <c r="G243" i="6"/>
  <c r="G242" i="6"/>
  <c r="G241" i="6"/>
  <c r="G240" i="6"/>
  <c r="G237" i="6"/>
  <c r="G234" i="6"/>
  <c r="G231" i="6"/>
  <c r="G229" i="6"/>
  <c r="F227" i="6"/>
  <c r="E227" i="6"/>
  <c r="G228" i="6" l="1"/>
  <c r="G130" i="6"/>
  <c r="G126" i="6"/>
  <c r="F125" i="6"/>
  <c r="F124" i="6" s="1"/>
  <c r="E124" i="6"/>
  <c r="E125" i="6" s="1"/>
  <c r="G125" i="6" l="1"/>
  <c r="G124" i="6" s="1"/>
  <c r="G227" i="6"/>
  <c r="G387" i="6"/>
  <c r="G385" i="6"/>
  <c r="F382" i="6"/>
  <c r="E382" i="6"/>
  <c r="D9" i="9"/>
  <c r="D20" i="9"/>
  <c r="D18" i="9"/>
  <c r="F97" i="6"/>
  <c r="F106" i="6"/>
  <c r="F18" i="6" s="1"/>
  <c r="F115" i="6"/>
  <c r="F17" i="6" s="1"/>
  <c r="G120" i="6"/>
  <c r="H120" i="6" s="1"/>
  <c r="G116" i="6"/>
  <c r="H116" i="6" s="1"/>
  <c r="E115" i="6"/>
  <c r="G111" i="6"/>
  <c r="H111" i="6" s="1"/>
  <c r="G107" i="6"/>
  <c r="H107" i="6" s="1"/>
  <c r="E106" i="6"/>
  <c r="G451" i="6"/>
  <c r="G450" i="6" s="1"/>
  <c r="G449" i="6" s="1"/>
  <c r="F450" i="6"/>
  <c r="F449" i="6" s="1"/>
  <c r="C35" i="9"/>
  <c r="D35" i="9"/>
  <c r="E35" i="9"/>
  <c r="B35" i="9"/>
  <c r="G40" i="9"/>
  <c r="F40" i="9"/>
  <c r="G36" i="9"/>
  <c r="F36" i="9"/>
  <c r="D42" i="9"/>
  <c r="E42" i="9"/>
  <c r="B42" i="9"/>
  <c r="C39" i="9"/>
  <c r="D39" i="9"/>
  <c r="E39" i="9"/>
  <c r="B39" i="9"/>
  <c r="G383" i="6" l="1"/>
  <c r="G382" i="6" s="1"/>
  <c r="H382" i="6"/>
  <c r="H383" i="6"/>
  <c r="G106" i="6"/>
  <c r="G115" i="6"/>
  <c r="H115" i="6" l="1"/>
  <c r="G17" i="6"/>
  <c r="H17" i="6" s="1"/>
  <c r="H106" i="6"/>
  <c r="G18" i="6"/>
  <c r="H18" i="6" s="1"/>
  <c r="D17" i="9" l="1"/>
  <c r="B17" i="9"/>
  <c r="C14" i="9"/>
  <c r="D14" i="9"/>
  <c r="E14" i="9"/>
  <c r="B14" i="9"/>
  <c r="C10" i="9"/>
  <c r="D10" i="9"/>
  <c r="E10" i="9"/>
  <c r="B10" i="9"/>
  <c r="G15" i="9"/>
  <c r="F15" i="9"/>
  <c r="G325" i="6" l="1"/>
  <c r="G291" i="6"/>
  <c r="G305" i="6"/>
  <c r="G167" i="6" l="1"/>
  <c r="G102" i="6" l="1"/>
  <c r="I11" i="2" l="1"/>
  <c r="H122" i="2" l="1"/>
  <c r="F87" i="2" l="1"/>
  <c r="J103" i="2" l="1"/>
  <c r="G76" i="6" l="1"/>
  <c r="G198" i="6"/>
  <c r="J20" i="2"/>
  <c r="G18" i="2"/>
  <c r="I18" i="2"/>
  <c r="J18" i="2" s="1"/>
  <c r="F18" i="2"/>
  <c r="D10" i="4" l="1"/>
  <c r="G438" i="6" l="1"/>
  <c r="G447" i="6"/>
  <c r="G446" i="6" s="1"/>
  <c r="F446" i="6"/>
  <c r="F445" i="6" s="1"/>
  <c r="F166" i="6"/>
  <c r="I9" i="8"/>
  <c r="G445" i="6" l="1"/>
  <c r="E456" i="6"/>
  <c r="H438" i="6" l="1"/>
  <c r="G437" i="6"/>
  <c r="G436" i="6" s="1"/>
  <c r="F437" i="6"/>
  <c r="F436" i="6" l="1"/>
  <c r="H436" i="6" s="1"/>
  <c r="H437" i="6"/>
  <c r="E438" i="6"/>
  <c r="E437" i="6"/>
  <c r="E436" i="6"/>
  <c r="F328" i="6" l="1"/>
  <c r="H102" i="6" l="1"/>
  <c r="G98" i="6"/>
  <c r="E96" i="6"/>
  <c r="E97" i="6" s="1"/>
  <c r="H98" i="6" l="1"/>
  <c r="G97" i="6"/>
  <c r="G59" i="6"/>
  <c r="G58" i="6" s="1"/>
  <c r="F58" i="6"/>
  <c r="F57" i="6" s="1"/>
  <c r="F56" i="6" s="1"/>
  <c r="E59" i="6"/>
  <c r="E57" i="6" s="1"/>
  <c r="E58" i="6" l="1"/>
  <c r="E56" i="6"/>
  <c r="G51" i="9" l="1"/>
  <c r="E50" i="9"/>
  <c r="D50" i="9"/>
  <c r="C50" i="9"/>
  <c r="B50" i="9"/>
  <c r="G26" i="9"/>
  <c r="E25" i="9"/>
  <c r="D25" i="9"/>
  <c r="C25" i="9"/>
  <c r="B25" i="9"/>
  <c r="G25" i="9" l="1"/>
  <c r="G50" i="9"/>
  <c r="H111" i="2"/>
  <c r="H9" i="8"/>
  <c r="H54" i="2" l="1"/>
  <c r="G11" i="4" l="1"/>
  <c r="G13" i="4"/>
  <c r="G14" i="4"/>
  <c r="F11" i="4"/>
  <c r="F13" i="4"/>
  <c r="F14" i="4"/>
  <c r="E10" i="4"/>
  <c r="E9" i="4" s="1"/>
  <c r="C19" i="9"/>
  <c r="C17" i="9" s="1"/>
  <c r="G38" i="9"/>
  <c r="G41" i="9"/>
  <c r="G43" i="9"/>
  <c r="G44" i="9"/>
  <c r="G49" i="9"/>
  <c r="F38" i="9"/>
  <c r="F41" i="9"/>
  <c r="F43" i="9"/>
  <c r="F44" i="9"/>
  <c r="F49" i="9"/>
  <c r="C44" i="9"/>
  <c r="C42" i="9" s="1"/>
  <c r="E48" i="9"/>
  <c r="E37" i="9"/>
  <c r="G11" i="9"/>
  <c r="G13" i="9"/>
  <c r="G16" i="9"/>
  <c r="G18" i="9"/>
  <c r="G19" i="9"/>
  <c r="G24" i="9"/>
  <c r="F11" i="9"/>
  <c r="F13" i="9"/>
  <c r="F16" i="9"/>
  <c r="F18" i="9"/>
  <c r="F19" i="9"/>
  <c r="F24" i="9"/>
  <c r="E23" i="9"/>
  <c r="E12" i="9"/>
  <c r="E9" i="9" l="1"/>
  <c r="E34" i="9"/>
  <c r="J57" i="2"/>
  <c r="J58" i="2"/>
  <c r="J60" i="2"/>
  <c r="J62" i="2"/>
  <c r="J66" i="2"/>
  <c r="J67" i="2"/>
  <c r="J68" i="2"/>
  <c r="J71" i="2"/>
  <c r="J72" i="2"/>
  <c r="J73" i="2"/>
  <c r="J74" i="2"/>
  <c r="J75" i="2"/>
  <c r="J76" i="2"/>
  <c r="J78" i="2"/>
  <c r="J79" i="2"/>
  <c r="J80" i="2"/>
  <c r="J81" i="2"/>
  <c r="J83" i="2"/>
  <c r="J84" i="2"/>
  <c r="J85" i="2"/>
  <c r="J86" i="2"/>
  <c r="J91" i="2"/>
  <c r="J92" i="2"/>
  <c r="J93" i="2"/>
  <c r="J94" i="2"/>
  <c r="J96" i="2"/>
  <c r="J99" i="2"/>
  <c r="J106" i="2"/>
  <c r="J114" i="2"/>
  <c r="J116" i="2"/>
  <c r="J118" i="2"/>
  <c r="I123" i="2"/>
  <c r="I122" i="2" s="1"/>
  <c r="I119" i="2"/>
  <c r="I113" i="2"/>
  <c r="I109" i="2"/>
  <c r="I108" i="2" s="1"/>
  <c r="I105" i="2"/>
  <c r="I104" i="2" s="1"/>
  <c r="K104" i="2" s="1"/>
  <c r="I98" i="2"/>
  <c r="I97" i="2" s="1"/>
  <c r="K97" i="2" s="1"/>
  <c r="I89" i="2"/>
  <c r="I77" i="2"/>
  <c r="I70" i="2"/>
  <c r="I65" i="2"/>
  <c r="I61" i="2"/>
  <c r="I59" i="2"/>
  <c r="I56" i="2"/>
  <c r="I102" i="2"/>
  <c r="I101" i="2" s="1"/>
  <c r="G101" i="2"/>
  <c r="F102" i="2"/>
  <c r="J12" i="2"/>
  <c r="J14" i="2"/>
  <c r="J15" i="2"/>
  <c r="J17" i="2"/>
  <c r="J27" i="2"/>
  <c r="J31" i="2"/>
  <c r="J33" i="2"/>
  <c r="J36" i="2"/>
  <c r="J44" i="2"/>
  <c r="G43" i="2"/>
  <c r="H43" i="2"/>
  <c r="H42" i="2" s="1"/>
  <c r="H41" i="2" s="1"/>
  <c r="I43" i="2"/>
  <c r="I42" i="2" s="1"/>
  <c r="I41" i="2" s="1"/>
  <c r="G42" i="2"/>
  <c r="G41" i="2" s="1"/>
  <c r="F43" i="2"/>
  <c r="F42" i="2" s="1"/>
  <c r="F41" i="2" s="1"/>
  <c r="F101" i="2" l="1"/>
  <c r="J101" i="2" s="1"/>
  <c r="J102" i="2"/>
  <c r="J41" i="2"/>
  <c r="I112" i="2"/>
  <c r="I55" i="2"/>
  <c r="J43" i="2"/>
  <c r="J42" i="2"/>
  <c r="E414" i="6"/>
  <c r="F366" i="6"/>
  <c r="E366" i="6"/>
  <c r="G371" i="6"/>
  <c r="G369" i="6"/>
  <c r="G367" i="6" l="1"/>
  <c r="G366" i="6" s="1"/>
  <c r="I111" i="2"/>
  <c r="K112" i="2"/>
  <c r="K55" i="2"/>
  <c r="G281" i="6"/>
  <c r="G435" i="6"/>
  <c r="G432" i="6"/>
  <c r="G428" i="6" s="1"/>
  <c r="G402" i="6"/>
  <c r="G401" i="6" s="1"/>
  <c r="G193" i="6"/>
  <c r="G307" i="6"/>
  <c r="G304" i="6"/>
  <c r="G302" i="6"/>
  <c r="G301" i="6"/>
  <c r="G299" i="6"/>
  <c r="G298" i="6"/>
  <c r="G297" i="6"/>
  <c r="G296" i="6"/>
  <c r="G295" i="6"/>
  <c r="G293" i="6"/>
  <c r="G290" i="6"/>
  <c r="G287" i="6"/>
  <c r="G284" i="6" l="1"/>
  <c r="G283" i="6" s="1"/>
  <c r="G82" i="6" l="1"/>
  <c r="F400" i="6" l="1"/>
  <c r="F14" i="6" s="1"/>
  <c r="F395" i="6"/>
  <c r="F391" i="6"/>
  <c r="F374" i="6"/>
  <c r="F16" i="6" s="1"/>
  <c r="F357" i="6"/>
  <c r="F348" i="6"/>
  <c r="F341" i="6"/>
  <c r="F329" i="6"/>
  <c r="F323" i="6"/>
  <c r="F324" i="6" s="1"/>
  <c r="G321" i="6"/>
  <c r="F309" i="6"/>
  <c r="F310" i="6" s="1"/>
  <c r="F283" i="6"/>
  <c r="F202" i="6"/>
  <c r="F12" i="6" s="1"/>
  <c r="F160" i="6"/>
  <c r="F161" i="6" s="1"/>
  <c r="F155" i="6"/>
  <c r="F149" i="6"/>
  <c r="F150" i="6" s="1"/>
  <c r="G151" i="6"/>
  <c r="E149" i="6"/>
  <c r="E150" i="6" s="1"/>
  <c r="F145" i="6"/>
  <c r="F146" i="6" s="1"/>
  <c r="F139" i="6"/>
  <c r="F140" i="6" s="1"/>
  <c r="F134" i="6"/>
  <c r="F92" i="6"/>
  <c r="F93" i="6" s="1"/>
  <c r="F88" i="6"/>
  <c r="F89" i="6" s="1"/>
  <c r="G90" i="6"/>
  <c r="E88" i="6"/>
  <c r="E89" i="6" s="1"/>
  <c r="F84" i="6"/>
  <c r="F85" i="6" s="1"/>
  <c r="F74" i="6"/>
  <c r="F63" i="6"/>
  <c r="F62" i="6"/>
  <c r="F52" i="6"/>
  <c r="G54" i="6"/>
  <c r="E52" i="6"/>
  <c r="E53" i="6" s="1"/>
  <c r="F47" i="6"/>
  <c r="F20" i="6"/>
  <c r="F356" i="6" l="1"/>
  <c r="F15" i="6"/>
  <c r="F154" i="6"/>
  <c r="F153" i="6" s="1"/>
  <c r="F135" i="6"/>
  <c r="F75" i="6"/>
  <c r="F340" i="6"/>
  <c r="G149" i="6"/>
  <c r="G88" i="6"/>
  <c r="G52" i="6"/>
  <c r="F53" i="6"/>
  <c r="F48" i="6"/>
  <c r="F390" i="6"/>
  <c r="F399" i="6"/>
  <c r="F138" i="6"/>
  <c r="F159" i="6"/>
  <c r="F19" i="6"/>
  <c r="F21" i="6"/>
  <c r="E400" i="6"/>
  <c r="E395" i="6"/>
  <c r="E391" i="6"/>
  <c r="E374" i="6"/>
  <c r="E357" i="6"/>
  <c r="E348" i="6"/>
  <c r="E341" i="6"/>
  <c r="E328" i="6"/>
  <c r="E329" i="6" s="1"/>
  <c r="E323" i="6"/>
  <c r="E324" i="6" s="1"/>
  <c r="E309" i="6"/>
  <c r="E310" i="6" s="1"/>
  <c r="E283" i="6"/>
  <c r="E252" i="6"/>
  <c r="E202" i="6"/>
  <c r="E12" i="6" s="1"/>
  <c r="E166" i="6"/>
  <c r="E160" i="6"/>
  <c r="E155" i="6"/>
  <c r="E145" i="6"/>
  <c r="E139" i="6"/>
  <c r="E134" i="6"/>
  <c r="E92" i="6"/>
  <c r="E84" i="6"/>
  <c r="E74" i="6"/>
  <c r="E62" i="6"/>
  <c r="E63" i="6"/>
  <c r="E47" i="6"/>
  <c r="E48" i="6" s="1"/>
  <c r="B10" i="4"/>
  <c r="F10" i="4" s="1"/>
  <c r="G14" i="9"/>
  <c r="H9" i="2"/>
  <c r="H46" i="2" s="1"/>
  <c r="K30" i="8"/>
  <c r="J30" i="8"/>
  <c r="J10" i="8"/>
  <c r="J13" i="8"/>
  <c r="J14" i="8"/>
  <c r="K10" i="8"/>
  <c r="K13" i="8"/>
  <c r="K14" i="8"/>
  <c r="K9" i="8"/>
  <c r="F9" i="6" l="1"/>
  <c r="F164" i="6"/>
  <c r="F10" i="6"/>
  <c r="E13" i="6"/>
  <c r="G53" i="6"/>
  <c r="E15" i="6"/>
  <c r="G89" i="6"/>
  <c r="E356" i="6"/>
  <c r="G150" i="6"/>
  <c r="E14" i="6"/>
  <c r="E138" i="6"/>
  <c r="E61" i="6"/>
  <c r="E390" i="6"/>
  <c r="E340" i="6"/>
  <c r="E165" i="6"/>
  <c r="G423" i="6" l="1"/>
  <c r="G420" i="6"/>
  <c r="G418" i="6"/>
  <c r="G416" i="6"/>
  <c r="G415" i="6" l="1"/>
  <c r="I87" i="2" l="1"/>
  <c r="I39" i="2"/>
  <c r="I64" i="2" l="1"/>
  <c r="K64" i="2" s="1"/>
  <c r="D48" i="9"/>
  <c r="G48" i="9" s="1"/>
  <c r="C48" i="9"/>
  <c r="B48" i="9"/>
  <c r="F48" i="9" s="1"/>
  <c r="G42" i="9"/>
  <c r="G39" i="9"/>
  <c r="F39" i="9"/>
  <c r="D37" i="9"/>
  <c r="G37" i="9" s="1"/>
  <c r="C37" i="9"/>
  <c r="B37" i="9"/>
  <c r="F37" i="9" s="1"/>
  <c r="C23" i="9"/>
  <c r="D23" i="9"/>
  <c r="G23" i="9" s="1"/>
  <c r="G17" i="9"/>
  <c r="C12" i="9"/>
  <c r="D12" i="9"/>
  <c r="G12" i="9" s="1"/>
  <c r="B23" i="9"/>
  <c r="F23" i="9" s="1"/>
  <c r="F17" i="9"/>
  <c r="F14" i="9"/>
  <c r="B12" i="9"/>
  <c r="F12" i="9" s="1"/>
  <c r="I54" i="2" l="1"/>
  <c r="K54" i="2" s="1"/>
  <c r="F35" i="9"/>
  <c r="B34" i="9"/>
  <c r="F34" i="9" s="1"/>
  <c r="B9" i="9"/>
  <c r="G34" i="9"/>
  <c r="F42" i="9"/>
  <c r="G35" i="9"/>
  <c r="C34" i="9"/>
  <c r="G10" i="9"/>
  <c r="C9" i="9"/>
  <c r="F10" i="9"/>
  <c r="F56" i="2"/>
  <c r="J56" i="2" s="1"/>
  <c r="F98" i="2"/>
  <c r="J98" i="2" s="1"/>
  <c r="F61" i="2"/>
  <c r="J61" i="2" s="1"/>
  <c r="F113" i="2"/>
  <c r="J113" i="2" s="1"/>
  <c r="F89" i="2"/>
  <c r="J89" i="2" s="1"/>
  <c r="F9" i="9" l="1"/>
  <c r="G9" i="9"/>
  <c r="G144" i="6" l="1"/>
  <c r="J23" i="8" l="1"/>
  <c r="I23" i="8"/>
  <c r="H23" i="8"/>
  <c r="G23" i="8"/>
  <c r="F23" i="8"/>
  <c r="I12" i="8"/>
  <c r="H12" i="8"/>
  <c r="G12" i="8"/>
  <c r="F12" i="8"/>
  <c r="G9" i="8"/>
  <c r="F9" i="8"/>
  <c r="K12" i="8" l="1"/>
  <c r="J12" i="8"/>
  <c r="F15" i="8"/>
  <c r="J9" i="8"/>
  <c r="G15" i="8"/>
  <c r="G24" i="8" s="1"/>
  <c r="G31" i="8" s="1"/>
  <c r="G32" i="8" s="1"/>
  <c r="I15" i="8"/>
  <c r="H15" i="8"/>
  <c r="F24" i="8"/>
  <c r="H24" i="8" l="1"/>
  <c r="H31" i="8" s="1"/>
  <c r="H32" i="8" s="1"/>
  <c r="K15" i="8"/>
  <c r="F32" i="8"/>
  <c r="I24" i="8"/>
  <c r="I31" i="8" s="1"/>
  <c r="I32" i="8" s="1"/>
  <c r="J31" i="8" l="1"/>
  <c r="E154" i="6" l="1"/>
  <c r="E153" i="6" s="1"/>
  <c r="G156" i="6"/>
  <c r="G277" i="6"/>
  <c r="G278" i="6" l="1"/>
  <c r="G276" i="6" s="1"/>
  <c r="G155" i="6" l="1"/>
  <c r="G154" i="6" l="1"/>
  <c r="I29" i="2"/>
  <c r="F29" i="2"/>
  <c r="G38" i="2"/>
  <c r="G208" i="6"/>
  <c r="G258" i="6"/>
  <c r="E140" i="6"/>
  <c r="E135" i="6"/>
  <c r="E93" i="6"/>
  <c r="E20" i="6"/>
  <c r="G153" i="6" l="1"/>
  <c r="J29" i="2"/>
  <c r="E146" i="6"/>
  <c r="E75" i="6"/>
  <c r="E161" i="6"/>
  <c r="E159" i="6"/>
  <c r="E85" i="6"/>
  <c r="E11" i="6" l="1"/>
  <c r="E399" i="6"/>
  <c r="E164" i="6" s="1"/>
  <c r="G111" i="2"/>
  <c r="G9" i="2"/>
  <c r="C10" i="4"/>
  <c r="C9" i="4" s="1"/>
  <c r="G54" i="2"/>
  <c r="E21" i="6" l="1"/>
  <c r="E9" i="6" s="1"/>
  <c r="E19" i="6"/>
  <c r="G129" i="2"/>
  <c r="F123" i="2"/>
  <c r="F119" i="2"/>
  <c r="F109" i="2"/>
  <c r="F105" i="2"/>
  <c r="F97" i="2"/>
  <c r="J97" i="2" s="1"/>
  <c r="F77" i="2"/>
  <c r="J77" i="2" s="1"/>
  <c r="F70" i="2"/>
  <c r="J70" i="2" s="1"/>
  <c r="F65" i="2"/>
  <c r="J65" i="2" s="1"/>
  <c r="F59" i="2"/>
  <c r="F39" i="2"/>
  <c r="F35" i="2"/>
  <c r="F34" i="2" s="1"/>
  <c r="F32" i="2"/>
  <c r="F26" i="2"/>
  <c r="F25" i="2" s="1"/>
  <c r="F22" i="2"/>
  <c r="F21" i="2" s="1"/>
  <c r="F16" i="2"/>
  <c r="I13" i="2"/>
  <c r="F11" i="2"/>
  <c r="J11" i="2" s="1"/>
  <c r="F108" i="2" l="1"/>
  <c r="F122" i="2"/>
  <c r="F104" i="2"/>
  <c r="J104" i="2" s="1"/>
  <c r="J105" i="2"/>
  <c r="F55" i="2"/>
  <c r="J59" i="2"/>
  <c r="F64" i="2"/>
  <c r="J64" i="2" s="1"/>
  <c r="E8" i="6"/>
  <c r="G41" i="6"/>
  <c r="G66" i="6"/>
  <c r="G318" i="6"/>
  <c r="G346" i="6"/>
  <c r="G379" i="6"/>
  <c r="G407" i="6"/>
  <c r="G94" i="6"/>
  <c r="H94" i="6" s="1"/>
  <c r="G224" i="6"/>
  <c r="G255" i="6"/>
  <c r="G268" i="6"/>
  <c r="G271" i="6"/>
  <c r="G345" i="6"/>
  <c r="G45" i="6"/>
  <c r="G68" i="6"/>
  <c r="G162" i="6"/>
  <c r="G206" i="6"/>
  <c r="G209" i="6"/>
  <c r="G212" i="6"/>
  <c r="G218" i="6"/>
  <c r="G223" i="6"/>
  <c r="G259" i="6"/>
  <c r="G262" i="6"/>
  <c r="G270" i="6"/>
  <c r="G274" i="6"/>
  <c r="G332" i="6"/>
  <c r="G344" i="6"/>
  <c r="G351" i="6"/>
  <c r="G354" i="6"/>
  <c r="G362" i="6"/>
  <c r="G377" i="6"/>
  <c r="G397" i="6"/>
  <c r="G70" i="6"/>
  <c r="G71" i="6"/>
  <c r="G142" i="6"/>
  <c r="G141" i="6" s="1"/>
  <c r="G197" i="6"/>
  <c r="G195" i="6" s="1"/>
  <c r="H195" i="6" s="1"/>
  <c r="G200" i="6"/>
  <c r="G204" i="6"/>
  <c r="G216" i="6"/>
  <c r="G221" i="6"/>
  <c r="G225" i="6"/>
  <c r="G265" i="6"/>
  <c r="G272" i="6"/>
  <c r="G335" i="6"/>
  <c r="G40" i="6"/>
  <c r="G49" i="6"/>
  <c r="G69" i="6"/>
  <c r="G137" i="6"/>
  <c r="G136" i="6" s="1"/>
  <c r="G215" i="6"/>
  <c r="G219" i="6"/>
  <c r="G256" i="6"/>
  <c r="G260" i="6"/>
  <c r="G264" i="6"/>
  <c r="G333" i="6"/>
  <c r="G392" i="6"/>
  <c r="H392" i="6" s="1"/>
  <c r="G67" i="6"/>
  <c r="G86" i="6"/>
  <c r="G147" i="6"/>
  <c r="G205" i="6"/>
  <c r="G217" i="6"/>
  <c r="G222" i="6"/>
  <c r="G266" i="6"/>
  <c r="G273" i="6"/>
  <c r="G279" i="6"/>
  <c r="G336" i="6"/>
  <c r="G343" i="6"/>
  <c r="G352" i="6"/>
  <c r="G365" i="6"/>
  <c r="G409" i="6"/>
  <c r="G412" i="6"/>
  <c r="F13" i="2"/>
  <c r="F10" i="2" s="1"/>
  <c r="I82" i="2"/>
  <c r="F28" i="2"/>
  <c r="F112" i="2"/>
  <c r="I121" i="2"/>
  <c r="I22" i="2"/>
  <c r="I117" i="2"/>
  <c r="I16" i="2"/>
  <c r="I26" i="2"/>
  <c r="I32" i="2"/>
  <c r="J32" i="2" s="1"/>
  <c r="F38" i="2"/>
  <c r="B9" i="4"/>
  <c r="F9" i="4" s="1"/>
  <c r="J55" i="2" l="1"/>
  <c r="F54" i="2"/>
  <c r="J54" i="2" s="1"/>
  <c r="H167" i="6"/>
  <c r="G74" i="6"/>
  <c r="H74" i="6" s="1"/>
  <c r="H76" i="6"/>
  <c r="G47" i="6"/>
  <c r="H49" i="6"/>
  <c r="F111" i="2"/>
  <c r="J111" i="2" s="1"/>
  <c r="J112" i="2"/>
  <c r="J13" i="2"/>
  <c r="I21" i="2"/>
  <c r="I25" i="2"/>
  <c r="J26" i="2"/>
  <c r="I10" i="2"/>
  <c r="J16" i="2"/>
  <c r="G404" i="6"/>
  <c r="G342" i="6"/>
  <c r="H342" i="6" s="1"/>
  <c r="G317" i="6"/>
  <c r="H325" i="6"/>
  <c r="G396" i="6"/>
  <c r="H396" i="6" s="1"/>
  <c r="G375" i="6"/>
  <c r="H375" i="6" s="1"/>
  <c r="G358" i="6"/>
  <c r="H358" i="6" s="1"/>
  <c r="G349" i="6"/>
  <c r="G330" i="6"/>
  <c r="H330" i="6" s="1"/>
  <c r="G311" i="6"/>
  <c r="H311" i="6" s="1"/>
  <c r="G253" i="6"/>
  <c r="G203" i="6"/>
  <c r="G171" i="6"/>
  <c r="G166" i="6" s="1"/>
  <c r="G22" i="6"/>
  <c r="G64" i="6"/>
  <c r="H64" i="6" s="1"/>
  <c r="F9" i="2"/>
  <c r="F46" i="2" s="1"/>
  <c r="G10" i="4"/>
  <c r="I35" i="2"/>
  <c r="I28" i="2"/>
  <c r="I38" i="2"/>
  <c r="G252" i="6" l="1"/>
  <c r="H253" i="6"/>
  <c r="G400" i="6"/>
  <c r="G14" i="6" s="1"/>
  <c r="H404" i="6"/>
  <c r="G48" i="6"/>
  <c r="H48" i="6" s="1"/>
  <c r="H47" i="6"/>
  <c r="H166" i="6"/>
  <c r="H171" i="6"/>
  <c r="G309" i="6"/>
  <c r="H309" i="6" s="1"/>
  <c r="H317" i="6"/>
  <c r="G202" i="6"/>
  <c r="H203" i="6"/>
  <c r="I34" i="2"/>
  <c r="J34" i="2" s="1"/>
  <c r="J35" i="2"/>
  <c r="J28" i="2"/>
  <c r="K28" i="2"/>
  <c r="K34" i="2"/>
  <c r="K25" i="2"/>
  <c r="J25" i="2"/>
  <c r="K10" i="2"/>
  <c r="J10" i="2"/>
  <c r="I9" i="2"/>
  <c r="K9" i="2" s="1"/>
  <c r="G20" i="6"/>
  <c r="H22" i="6"/>
  <c r="K111" i="2"/>
  <c r="F129" i="2"/>
  <c r="G160" i="6"/>
  <c r="G341" i="6"/>
  <c r="H341" i="6" s="1"/>
  <c r="G328" i="6"/>
  <c r="G391" i="6"/>
  <c r="G75" i="6"/>
  <c r="H75" i="6" s="1"/>
  <c r="G374" i="6"/>
  <c r="H374" i="6" s="1"/>
  <c r="G84" i="6"/>
  <c r="G92" i="6"/>
  <c r="G139" i="6"/>
  <c r="G348" i="6"/>
  <c r="G15" i="6" s="1"/>
  <c r="G357" i="6"/>
  <c r="G323" i="6"/>
  <c r="G395" i="6"/>
  <c r="H395" i="6" s="1"/>
  <c r="G134" i="6"/>
  <c r="G145" i="6"/>
  <c r="D9" i="4"/>
  <c r="G9" i="4" s="1"/>
  <c r="G165" i="6" l="1"/>
  <c r="G356" i="6"/>
  <c r="H356" i="6" s="1"/>
  <c r="G135" i="6"/>
  <c r="G16" i="6"/>
  <c r="H16" i="6" s="1"/>
  <c r="H20" i="6"/>
  <c r="G19" i="6"/>
  <c r="H19" i="6" s="1"/>
  <c r="H252" i="6"/>
  <c r="G310" i="6"/>
  <c r="G324" i="6"/>
  <c r="H323" i="6"/>
  <c r="H14" i="6"/>
  <c r="H357" i="6"/>
  <c r="G146" i="6"/>
  <c r="G93" i="6"/>
  <c r="H93" i="6" s="1"/>
  <c r="H92" i="6"/>
  <c r="G12" i="6"/>
  <c r="H12" i="6" s="1"/>
  <c r="H202" i="6"/>
  <c r="G399" i="6"/>
  <c r="H399" i="6" s="1"/>
  <c r="H400" i="6"/>
  <c r="H15" i="6"/>
  <c r="G85" i="6"/>
  <c r="G390" i="6"/>
  <c r="H390" i="6" s="1"/>
  <c r="H391" i="6"/>
  <c r="G329" i="6"/>
  <c r="H329" i="6" s="1"/>
  <c r="H328" i="6"/>
  <c r="G21" i="6"/>
  <c r="G10" i="6" s="1"/>
  <c r="H10" i="6" s="1"/>
  <c r="G340" i="6"/>
  <c r="H340" i="6" s="1"/>
  <c r="G138" i="6"/>
  <c r="G161" i="6"/>
  <c r="G159" i="6"/>
  <c r="G140" i="6"/>
  <c r="G62" i="6"/>
  <c r="G63" i="6"/>
  <c r="H129" i="2"/>
  <c r="G13" i="6" l="1"/>
  <c r="H13" i="6" s="1"/>
  <c r="G9" i="6"/>
  <c r="G164" i="6"/>
  <c r="H310" i="6"/>
  <c r="H63" i="6"/>
  <c r="H165" i="6"/>
  <c r="H21" i="6"/>
  <c r="G11" i="6"/>
  <c r="H324" i="6"/>
  <c r="H62" i="6"/>
  <c r="F11" i="6"/>
  <c r="I129" i="2"/>
  <c r="J129" i="2" s="1"/>
  <c r="K129" i="2" l="1"/>
  <c r="H11" i="6"/>
  <c r="H164" i="6"/>
  <c r="J9" i="2" l="1"/>
  <c r="I46" i="2"/>
  <c r="J46" i="2" l="1"/>
  <c r="K46" i="2"/>
  <c r="G57" i="6"/>
  <c r="G56" i="6" s="1"/>
  <c r="F8" i="6" l="1"/>
  <c r="F96" i="6"/>
  <c r="F61" i="6" s="1"/>
  <c r="F456" i="6" s="1"/>
  <c r="H97" i="6"/>
  <c r="G96" i="6"/>
  <c r="G8" i="6"/>
  <c r="G61" i="6" l="1"/>
  <c r="G456" i="6" s="1"/>
  <c r="H456" i="6" s="1"/>
  <c r="H8" i="6"/>
  <c r="H9" i="6"/>
  <c r="H96" i="6"/>
  <c r="H61" i="6" s="1"/>
</calcChain>
</file>

<file path=xl/sharedStrings.xml><?xml version="1.0" encoding="utf-8"?>
<sst xmlns="http://schemas.openxmlformats.org/spreadsheetml/2006/main" count="856" uniqueCount="285">
  <si>
    <t>I. OPĆI DIO</t>
  </si>
  <si>
    <t>A) SAŽETAK RAČUNA PRIHODA I RASHODA</t>
  </si>
  <si>
    <t>PRIHODI UKUPNO</t>
  </si>
  <si>
    <t>RASHODI UKUPNO</t>
  </si>
  <si>
    <t>RAZLIKA - VIŠAK / MANJAK</t>
  </si>
  <si>
    <t>B) SAŽETAK RAČUNA FINANCIRANJA</t>
  </si>
  <si>
    <t>NETO FINANCIRANJE</t>
  </si>
  <si>
    <t>VIŠAK / MANJAK + NETO FINANCIRANJE</t>
  </si>
  <si>
    <t>A. RAČUN PRIHODA I RASHODA</t>
  </si>
  <si>
    <t>Prihodi poslovanja</t>
  </si>
  <si>
    <t>Pomoći iz inozemstva i od subjekata unutar općeg proračuna</t>
  </si>
  <si>
    <t>Pomoći od međunarodnih organizacija te institucija i tijela EU</t>
  </si>
  <si>
    <t>Tekuće pomoći od tijela i institucija EU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</si>
  <si>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</si>
  <si>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</si>
  <si>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</si>
  <si>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Pomoći temeljem prijenosa EU sredstava</t>
  </si>
  <si>
    <t>Tekuće pomoći temeljem prijenosa EU sredstava</t>
  </si>
  <si>
    <t>Prihodi od imovine</t>
  </si>
  <si>
    <t>Prihodi od financijske imovine</t>
  </si>
  <si>
    <t>Kamate na oročena sredstva i depozite po viđenju</t>
  </si>
  <si>
    <t>Prihodi od pozitivnih tečajnih razlika i razlika zbog primjene valutne klauzule</t>
  </si>
  <si>
    <t>Vlastiti prihodi</t>
  </si>
  <si>
    <t>Prihodi od upravnih i administrativnih pristojbi, pristojbi po posebnim propisima i naknada</t>
  </si>
  <si>
    <t>Prihodi po posebnim propisima</t>
  </si>
  <si>
    <t>Ostali nespomenuti prihodi</t>
  </si>
  <si>
    <t>Ostali prihodi za posebne namjene</t>
  </si>
  <si>
    <t>Prihodi od prodaje proizvoda i robe te pruženih usluga i prihodi od donacija</t>
  </si>
  <si>
    <t>Prihodi od prodaje proizvoda i robe te pruženih usluga</t>
  </si>
  <si>
    <t>Prihodi od pruženih usluga</t>
  </si>
  <si>
    <t>Donacije od pravnih i fizičkih osoba izvan općeg proračuna i povrat donacija po protestiranim jamstvima</t>
  </si>
  <si>
    <t>Tekuće donacije</t>
  </si>
  <si>
    <t>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</si>
  <si>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</si>
  <si>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</si>
  <si>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</si>
  <si>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</si>
  <si>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1.1.</t>
  </si>
  <si>
    <t>Opći prihodi i primici</t>
  </si>
  <si>
    <t>Ostali prihodi</t>
  </si>
  <si>
    <t>RASHODI POSLOVANJA</t>
  </si>
  <si>
    <t>Rashodi poslovanja</t>
  </si>
  <si>
    <t>Rashodi za zaposlene</t>
  </si>
  <si>
    <t>Plaće (Bruto)</t>
  </si>
  <si>
    <t>Plaće za redovan rad</t>
  </si>
  <si>
    <t>Ostali rashodi za zaposlene</t>
  </si>
  <si>
    <t>Doprinosi na plaće</t>
  </si>
  <si>
    <t>Doprinosi za obvezno zdravstveno osiguranje</t>
  </si>
  <si>
    <t>Plaće za prekovremeni rad</t>
  </si>
  <si>
    <t>Doprinosi za obvezno osiguranje u slučaju nezaposlenosti-tužbe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</si>
  <si>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</si>
  <si>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</si>
  <si>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</si>
  <si>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</si>
  <si>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</si>
  <si>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</si>
  <si>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</si>
  <si>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</si>
  <si>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</si>
  <si>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</si>
  <si>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</si>
  <si>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</si>
  <si>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</si>
  <si>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</si>
  <si>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</si>
  <si>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</si>
  <si>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</si>
  <si>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</si>
  <si>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</si>
  <si>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</si>
  <si>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</si>
  <si>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</si>
  <si>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</si>
  <si>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</si>
  <si>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Naknade za rad predstavničkih i izvršnih tijela, povjerenstva i slično</t>
  </si>
  <si>
    <t>Premije osiguranja</t>
  </si>
  <si>
    <t>Reprezentacija</t>
  </si>
  <si>
    <t>Članarine i norme</t>
  </si>
  <si>
    <t>Pristojbe i naknade</t>
  </si>
  <si>
    <t>Uredski materijal</t>
  </si>
  <si>
    <t>Sitan inventar i auto gume</t>
  </si>
  <si>
    <t>Službena odjeća i obuća</t>
  </si>
  <si>
    <t>Članarine</t>
  </si>
  <si>
    <t>Troškovi sudskih postupaka</t>
  </si>
  <si>
    <t>3211</t>
  </si>
  <si>
    <t>3213</t>
  </si>
  <si>
    <t>Naknade za rad predstavničkih i izvršnih tijela, povjerenstava i slično</t>
  </si>
  <si>
    <t>Financijski rashodi</t>
  </si>
  <si>
    <t>Ostali financijski rashodi</t>
  </si>
  <si>
    <t>Bankarske usluge i usluge platnog prometa</t>
  </si>
  <si>
    <t>Zatezne kamate</t>
  </si>
  <si>
    <t>Naknade građanima i kućanstvima na temelju osiguranja</t>
  </si>
  <si>
    <t>Ostale naknade građanima i kućanstvima iz proračuna</t>
  </si>
  <si>
    <t>Naknade građanima i kućanstvima u naravi</t>
  </si>
  <si>
    <t>Naknade građanima i kućanstvima iz EU sredstava - Školska shema I Medni dan</t>
  </si>
  <si>
    <t>Ostali rashodi</t>
  </si>
  <si>
    <t>Tekuće donacije u naravi</t>
  </si>
  <si>
    <t>Rashodi za nabavu nefinancijske imovine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</si>
  <si>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</si>
  <si>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</si>
  <si>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</si>
  <si>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</si>
  <si>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</si>
  <si>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</si>
  <si>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</si>
  <si>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Knjige, umjetnička djela i ostale izložbene vrijednosti</t>
  </si>
  <si>
    <t>Knjige</t>
  </si>
  <si>
    <t>Umjetnička djela (izložena u galerijama, muzejima i slično)</t>
  </si>
  <si>
    <t>Rashodi za dodatna ulaganja na nefinancijskoj imovini</t>
  </si>
  <si>
    <t>Dodatna ulaganja na građevinskim objektima</t>
  </si>
  <si>
    <t>UKUPNO RASHODI</t>
  </si>
  <si>
    <t>RASHODI PREMA FUNKCIJSKOJ KLASIFIKACIJI</t>
  </si>
  <si>
    <t>UKUPNI RASHODI</t>
  </si>
  <si>
    <t>09 Obrazovanje</t>
  </si>
  <si>
    <t>092 Srednjoškolsko obrazovanje</t>
  </si>
  <si>
    <t>096 Dodatne usluge u obrazovanju</t>
  </si>
  <si>
    <t>097 Istraživanje i razvoj obrazovanja</t>
  </si>
  <si>
    <t>098 Usluge obrazovanja koje nisu drugdje svrstane</t>
  </si>
  <si>
    <t>B. RAČUN FINANCIRANJA</t>
  </si>
  <si>
    <t>Primici od financijske imovine i zaduživanja</t>
  </si>
  <si>
    <t>Primici od zaduživanja</t>
  </si>
  <si>
    <t>8.1.</t>
  </si>
  <si>
    <t>Namjenski primici od zaduživanja</t>
  </si>
  <si>
    <t>Izdaci za financijsku imovinu i otplate zajmova</t>
  </si>
  <si>
    <t>Izdaci za otplatu glavnice primljenih kredita i zajmova</t>
  </si>
  <si>
    <t>3.1.</t>
  </si>
  <si>
    <t>II. POSEBNI DIO</t>
  </si>
  <si>
    <t>PROGRAM 1003</t>
  </si>
  <si>
    <t>MINIMALNI STANDARD U SREDNJEM ŠKOLSTVU I UČENIČKOM  DOMU - MATERIJALNI I FINANCIJSKI RASHODI</t>
  </si>
  <si>
    <t>Aktivnost A100001</t>
  </si>
  <si>
    <t>Izvor financiranja 1.1.</t>
  </si>
  <si>
    <t>Aktivnost A100002</t>
  </si>
  <si>
    <t>PROGRAM 1001</t>
  </si>
  <si>
    <t>POJAČANI STANDARD U ŠKOLSTVU</t>
  </si>
  <si>
    <t>Tekući projekt T100002</t>
  </si>
  <si>
    <t>ŽUPANIJSKA STRUČNA VIJEĆA</t>
  </si>
  <si>
    <t>Tekući projekt T100003</t>
  </si>
  <si>
    <t>NATJECANJA</t>
  </si>
  <si>
    <t>32</t>
  </si>
  <si>
    <t>3299</t>
  </si>
  <si>
    <t>Naknade za prijevoz, rad na terenu i odvojeni život</t>
  </si>
  <si>
    <t>Tekući projekt T100041</t>
  </si>
  <si>
    <t>E-TEHNIČAR</t>
  </si>
  <si>
    <t>Tekući projekt T100053</t>
  </si>
  <si>
    <t>PRIJEVOZ UČENIKA S TEŠKOĆAMA</t>
  </si>
  <si>
    <t>Program 1002</t>
  </si>
  <si>
    <t>KAPITALNO ULAGANJE</t>
  </si>
  <si>
    <t>Tekući projekt T100001</t>
  </si>
  <si>
    <t>OPREMA ŠKOLA</t>
  </si>
  <si>
    <t>DODATNA ULAGANJA</t>
  </si>
  <si>
    <t>Program 1001</t>
  </si>
  <si>
    <t>POTICANJE KORIŠTENJA SREDSTAVA IZ FONDOVA EU</t>
  </si>
  <si>
    <t>Tekući projekt T100011</t>
  </si>
  <si>
    <t>NOVA ŠKOLSKA SHEMA VOĆA I POVRĆA TE MLIJEKA I MLIJEČNIH PROIZVODA</t>
  </si>
  <si>
    <t>Naknade građanima i kućanstvima na temelju osiguranja i druge naknade</t>
  </si>
  <si>
    <t>PROGRAMI SREDNJIH ŠKOLA IZVAN ŽUPANIJSKOG PRORAČUNA</t>
  </si>
  <si>
    <t>Izvor financiranja 3.4.</t>
  </si>
  <si>
    <t>Izvor financiranja 4.M.</t>
  </si>
  <si>
    <t>Izvor financiranja 6.4.</t>
  </si>
  <si>
    <t>ADMINISTRATIVNO, TEHNIČKO I STRUČNO OSOBLJE</t>
  </si>
  <si>
    <t>3113</t>
  </si>
  <si>
    <t>OBRAZOVANJE ODRASLIH</t>
  </si>
  <si>
    <t>Tekući projekt  T100003</t>
  </si>
  <si>
    <t>Tekući projekt T100009</t>
  </si>
  <si>
    <t>TEKUĆE I INVESTICIJSKO ODRŽAVANJE</t>
  </si>
  <si>
    <t>Izvor fnanciranja 3.4.</t>
  </si>
  <si>
    <t>Tekući projekt T100018</t>
  </si>
  <si>
    <t>PROGRAM ERASMUS</t>
  </si>
  <si>
    <t>3221</t>
  </si>
  <si>
    <t>3231</t>
  </si>
  <si>
    <t>Naknade troškova osobama izvan radnog odnosa</t>
  </si>
  <si>
    <t>3241</t>
  </si>
  <si>
    <t>3292</t>
  </si>
  <si>
    <t>Prihodi od prodaje proizvoda i robe</t>
  </si>
  <si>
    <t>Program 1003</t>
  </si>
  <si>
    <t>TEKUĆE I INVESTICIJSKO ODRŽAVANJE U ŠKOLSTVU</t>
  </si>
  <si>
    <t>TEKUĆE I INVESTICIJSKO ODRŽAVANJE- minimalni standard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</si>
  <si>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</si>
  <si>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</si>
  <si>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</si>
  <si>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</si>
  <si>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</si>
  <si>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</si>
  <si>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</si>
  <si>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</si>
  <si>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</si>
  <si>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</si>
  <si>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PRIHODI POSLOVANJA PREMA EKONOMSKOJ KLASIFIKACIJI</t>
  </si>
  <si>
    <t>RASHODI POSLOVANJA PREMA EKONOMSKOJ KLASIFIKACIJI</t>
  </si>
  <si>
    <t xml:space="preserve">A. RAČUN PRIHODA I RASHODA </t>
  </si>
  <si>
    <t>PRIHODI POSLOVANJA PREMA IZVORIMA FINANCIRANJA</t>
  </si>
  <si>
    <t>Brojčana oznaka i naziv</t>
  </si>
  <si>
    <t>1 Opći prihodi i primici</t>
  </si>
  <si>
    <t xml:space="preserve">  11 Opći prihodi i primici</t>
  </si>
  <si>
    <t>4 Prihodi za posebne namjene</t>
  </si>
  <si>
    <t>5 Pomoći</t>
  </si>
  <si>
    <t>RASHODI POSLOVANJA PREMA IZVORIMA FINANCIRANJA</t>
  </si>
  <si>
    <t>3 Vlastiti prihodi</t>
  </si>
  <si>
    <t xml:space="preserve">  31 Vlastiti prihodi</t>
  </si>
  <si>
    <t>3.4. Vlastiti prihodi</t>
  </si>
  <si>
    <t>4.M. Ostali prihodi za posebne namjene</t>
  </si>
  <si>
    <t>6 Donacije</t>
  </si>
  <si>
    <t>6.4. Donacije</t>
  </si>
  <si>
    <t>1.1. Opći prihodi i primici</t>
  </si>
  <si>
    <t>IZDACI UKUPNO</t>
  </si>
  <si>
    <t xml:space="preserve">  81 Namjenski primici od zaduživanja</t>
  </si>
  <si>
    <t>8 Namjenski primici od zaduživanja</t>
  </si>
  <si>
    <t>PRIMICI UKUPNO</t>
  </si>
  <si>
    <t>B. RAČUN FINANCIRANJA PREMA IZVORIMA FINANCIRANJA</t>
  </si>
  <si>
    <t>Prijenosi između proračunskih korisnika istog proračuna</t>
  </si>
  <si>
    <t>Tekući prijenosi između proračunskih korisnika istog proračuna temeljem prijenosa EU sredstava</t>
  </si>
  <si>
    <t>Nakande troškova osobama izvan radnog odnosa</t>
  </si>
  <si>
    <t>Izvorni plan 2023.</t>
  </si>
  <si>
    <t>Indeks</t>
  </si>
  <si>
    <t xml:space="preserve">Izvorni plan 2023. </t>
  </si>
  <si>
    <t>IZVJEŠTAJ PO PROGRAMSKOJ KLASIFIKACIJI</t>
  </si>
  <si>
    <t>SREDNJA ŠKOLA BAN JOSIP JELAČIĆ</t>
  </si>
  <si>
    <t>KORISNIK 23858</t>
  </si>
  <si>
    <t>Aktivnost A100003</t>
  </si>
  <si>
    <t>ENERGENTI</t>
  </si>
  <si>
    <t>Tekući projekt T100040</t>
  </si>
  <si>
    <t>STRUČNO USAVRŠAVANJE DJELATNIKA U ŠKOLSTVU</t>
  </si>
  <si>
    <t>Tekući projekt T100016</t>
  </si>
  <si>
    <t>KNJIGE ZA ŠKOLSKU KNJIŽNICU</t>
  </si>
  <si>
    <t>Pomoći dane u inozemstvo i unutar općeg proračuna</t>
  </si>
  <si>
    <t>Tekući prijenosi između proračunskih korisnika istog proračuna</t>
  </si>
  <si>
    <t>Uredski materijal i  ostali materijalni rashodi</t>
  </si>
  <si>
    <t>,</t>
  </si>
  <si>
    <t>Vlastiti izvori</t>
  </si>
  <si>
    <t>Rezultat poslovanja</t>
  </si>
  <si>
    <t>Višak/manjak prihoda</t>
  </si>
  <si>
    <t>53,089,12</t>
  </si>
  <si>
    <t xml:space="preserve">UKUPNO </t>
  </si>
  <si>
    <t>Višak prihoda - preneseni</t>
  </si>
  <si>
    <t>Tekući prijenosi između između proračunskih korisnika istog proračuna</t>
  </si>
  <si>
    <t xml:space="preserve">PRIHODI </t>
  </si>
  <si>
    <t>5=4/2*100</t>
  </si>
  <si>
    <t>6=4/3*100</t>
  </si>
  <si>
    <t>4=3/2*100</t>
  </si>
  <si>
    <t>Doprinosi za obvezno osiguranje u slučaju nezaposlenosti</t>
  </si>
  <si>
    <t xml:space="preserve">Naknade građanima i kućanstvima iz EU sredstava </t>
  </si>
  <si>
    <t>9 Rezultat</t>
  </si>
  <si>
    <t>KAPITALNO ULAGANJE U SREDNJE ŠKOLSTVO</t>
  </si>
  <si>
    <t>Tekući projekt T100058</t>
  </si>
  <si>
    <t>PRSTEN POTPORE VII</t>
  </si>
  <si>
    <t>Tekući projekt T100022</t>
  </si>
  <si>
    <t>ŠKOLSKA SPORTSKA DRUŠTVA</t>
  </si>
  <si>
    <t>Tekući projekt T100023</t>
  </si>
  <si>
    <t>OPSKRBA BESPLATNIM ZALIHAMA MENSTRUALNIH HIGIJENSKIH POTREPŠTINA</t>
  </si>
  <si>
    <t>Ostale tekuće donacije u naravi</t>
  </si>
  <si>
    <t xml:space="preserve">Tekući prijenosi između proračunskih korisnika istog proračuna </t>
  </si>
  <si>
    <t>9. Višak</t>
  </si>
  <si>
    <t>Izvršenje 1.1.2025. - 30.6.2025.</t>
  </si>
  <si>
    <t>Izvor financiranja 4.2.</t>
  </si>
  <si>
    <t>Decentralizirana sredstva</t>
  </si>
  <si>
    <t>4.2. Decentralizirana sredstva</t>
  </si>
  <si>
    <t>POLUGODIŠNJI IZVJEŠTAJ O IZVRŠENJU FINANCIJSKOG PLANA SREDNJE ŠKOLE BAN JOSIP JELAČIĆ ZA 2026. GODINU</t>
  </si>
  <si>
    <t>Izvorni plan/rebalans 2026.</t>
  </si>
  <si>
    <t>Izvršenje 1.1.2026. - 30.6.2026.</t>
  </si>
  <si>
    <t>5.0.A Pomoći iz državnog proračuna</t>
  </si>
  <si>
    <t>5.2.B Pomoći grad</t>
  </si>
  <si>
    <t>5.1.O Programi unije</t>
  </si>
  <si>
    <t>5.0.5 Ministarstvo znanosti, obrazovanja i mladih</t>
  </si>
  <si>
    <t>5.6.1 Europski socijalni fond plus</t>
  </si>
  <si>
    <t>Kapitalni projekt K100035</t>
  </si>
  <si>
    <t>SANACIJA KOTLOVNICE</t>
  </si>
  <si>
    <t>Tekući projekt T100006</t>
  </si>
  <si>
    <t>OSTALE IZVANŠKOLSKE AKTIVNOSTI</t>
  </si>
  <si>
    <t>Pomoći grad</t>
  </si>
  <si>
    <t>Tekući projekt T100029</t>
  </si>
  <si>
    <t>Izvor financiranja 5.6.1.</t>
  </si>
  <si>
    <t>Europski socijalni fond plus</t>
  </si>
  <si>
    <t>Ministarstvo znanosti, obrazovanja i mladih</t>
  </si>
  <si>
    <t>Izvor financiranja 5.0.5</t>
  </si>
  <si>
    <t>Izvor financiranja 5.0.A</t>
  </si>
  <si>
    <t>Pomoći iz državnog proračuna</t>
  </si>
  <si>
    <t>Izvor financiranja 5.1.O</t>
  </si>
  <si>
    <t>Programi unije</t>
  </si>
  <si>
    <t>Izvor financiranja 5.2.B</t>
  </si>
  <si>
    <t>Izvor financiranja 5.6.1</t>
  </si>
  <si>
    <t>Programi unije Višak</t>
  </si>
  <si>
    <t xml:space="preserve">Programi unije </t>
  </si>
  <si>
    <t>Tekući projekt T100060</t>
  </si>
  <si>
    <t>POMOĆNICI U NASTAVI - ZAGREBAČKA ŽUPANIJA</t>
  </si>
  <si>
    <t>Pomoći iz državnog proračuna - 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</si>
</sst>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FFFF"/>
      <name val="Calibri"/>
      <family val="2"/>
      <charset val="238"/>
    </font>
    <font>
      <sz val="10"/>
      <color rgb="FFCC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i/>
      <sz val="10"/>
      <color rgb="FF808080"/>
      <name val="Calibri"/>
      <family val="2"/>
      <charset val="238"/>
    </font>
    <font>
      <sz val="10"/>
      <color rgb="FF006600"/>
      <name val="Calibri"/>
      <family val="2"/>
      <charset val="238"/>
    </font>
    <font>
      <b/>
      <sz val="24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u/>
      <sz val="10"/>
      <color rgb="FF0000EE"/>
      <name val="Calibri"/>
      <family val="2"/>
      <charset val="238"/>
    </font>
    <font>
      <sz val="10"/>
      <color rgb="FF996600"/>
      <name val="Calibri"/>
      <family val="2"/>
      <charset val="238"/>
    </font>
    <font>
      <sz val="10"/>
      <color rgb="FF333333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8"/>
      <color indexed="8"/>
      <name val="Arial"/>
      <family val="2"/>
      <charset val="238"/>
    </font>
    <font>
      <sz val="8"/>
      <color rgb="FF000000"/>
      <name val="Calibri"/>
      <family val="2"/>
      <charset val="238"/>
    </font>
    <font>
      <i/>
      <sz val="11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DAE3F3"/>
        <bgColor rgb="FFDAE3F3"/>
      </patternFill>
    </fill>
    <fill>
      <patternFill patternType="solid">
        <fgColor rgb="FFFBE5D6"/>
        <bgColor rgb="FFFBE5D6"/>
      </patternFill>
    </fill>
    <fill>
      <patternFill patternType="solid">
        <fgColor rgb="FFFFF2CC"/>
        <bgColor rgb="FFFFF2CC"/>
      </patternFill>
    </fill>
    <fill>
      <patternFill patternType="solid">
        <fgColor rgb="FFEDEDED"/>
        <bgColor rgb="FFEDEDED"/>
      </patternFill>
    </fill>
    <fill>
      <patternFill patternType="solid">
        <fgColor rgb="FFFFD966"/>
        <bgColor rgb="FFFFD966"/>
      </patternFill>
    </fill>
    <fill>
      <patternFill patternType="solid">
        <fgColor rgb="FFA7A7FF"/>
        <bgColor rgb="FFA7A7FF"/>
      </patternFill>
    </fill>
    <fill>
      <patternFill patternType="solid">
        <fgColor rgb="FFCBA7FF"/>
        <bgColor rgb="FFCBA7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D966"/>
      </patternFill>
    </fill>
    <fill>
      <patternFill patternType="solid">
        <fgColor theme="0"/>
        <bgColor rgb="FFA7A7FF"/>
      </patternFill>
    </fill>
    <fill>
      <patternFill patternType="solid">
        <fgColor theme="0"/>
        <bgColor rgb="FFEDEDED"/>
      </patternFill>
    </fill>
    <fill>
      <patternFill patternType="solid">
        <fgColor theme="0"/>
        <bgColor rgb="FFDAE3F3"/>
      </patternFill>
    </fill>
    <fill>
      <patternFill patternType="solid">
        <fgColor theme="0"/>
        <bgColor rgb="FFFBE5D6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CBA7FF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9" tint="0.79998168889431442"/>
        <bgColor rgb="FFD9D9D9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1">
    <xf numFmtId="0" fontId="0" fillId="0" borderId="0"/>
    <xf numFmtId="0" fontId="4" fillId="0" borderId="0" applyNumberFormat="0" applyBorder="0" applyProtection="0"/>
    <xf numFmtId="0" fontId="5" fillId="2" borderId="0" applyNumberFormat="0" applyBorder="0" applyProtection="0"/>
    <xf numFmtId="0" fontId="5" fillId="3" borderId="0" applyNumberFormat="0" applyBorder="0" applyProtection="0"/>
    <xf numFmtId="0" fontId="4" fillId="4" borderId="0" applyNumberFormat="0" applyBorder="0" applyProtection="0"/>
    <xf numFmtId="0" fontId="6" fillId="5" borderId="0" applyNumberFormat="0" applyBorder="0" applyProtection="0"/>
    <xf numFmtId="0" fontId="7" fillId="6" borderId="0" applyNumberFormat="0" applyBorder="0" applyProtection="0"/>
    <xf numFmtId="0" fontId="8" fillId="0" borderId="0" applyNumberFormat="0" applyBorder="0" applyProtection="0"/>
    <xf numFmtId="0" fontId="9" fillId="7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8" borderId="0" applyNumberFormat="0" applyBorder="0" applyProtection="0"/>
    <xf numFmtId="0" fontId="3" fillId="0" borderId="0" applyNumberFormat="0" applyFont="0" applyBorder="0" applyProtection="0"/>
    <xf numFmtId="0" fontId="15" fillId="8" borderId="1" applyNumberFormat="0" applyProtection="0"/>
    <xf numFmtId="0" fontId="3" fillId="0" borderId="0" applyNumberFormat="0" applyFont="0" applyBorder="0" applyProtection="0"/>
    <xf numFmtId="0" fontId="3" fillId="0" borderId="0" applyNumberFormat="0" applyFont="0" applyBorder="0" applyProtection="0"/>
    <xf numFmtId="0" fontId="6" fillId="0" borderId="0" applyNumberFormat="0" applyBorder="0" applyProtection="0"/>
    <xf numFmtId="0" fontId="2" fillId="0" borderId="0"/>
    <xf numFmtId="0" fontId="1" fillId="0" borderId="0"/>
  </cellStyleXfs>
  <cellXfs count="312">
    <xf numFmtId="0" fontId="0" fillId="0" borderId="0" xfId="0"/>
    <xf numFmtId="0" fontId="17" fillId="0" borderId="0" xfId="0" applyFont="1" applyFill="1" applyAlignment="1" applyProtection="1">
      <alignment horizontal="center" vertical="center" wrapText="1"/>
    </xf>
    <xf numFmtId="0" fontId="18" fillId="0" borderId="0" xfId="0" applyFont="1" applyFill="1" applyAlignment="1" applyProtection="1">
      <alignment vertical="center" wrapText="1"/>
    </xf>
    <xf numFmtId="0" fontId="20" fillId="11" borderId="4" xfId="0" applyFont="1" applyFill="1" applyBorder="1" applyAlignment="1" applyProtection="1">
      <alignment horizontal="left" vertical="center" wrapText="1"/>
    </xf>
    <xf numFmtId="4" fontId="20" fillId="11" borderId="5" xfId="0" applyNumberFormat="1" applyFont="1" applyFill="1" applyBorder="1" applyAlignment="1">
      <alignment horizontal="right"/>
    </xf>
    <xf numFmtId="0" fontId="20" fillId="12" borderId="4" xfId="0" applyFont="1" applyFill="1" applyBorder="1" applyAlignment="1" applyProtection="1">
      <alignment horizontal="left" vertical="center" wrapText="1"/>
    </xf>
    <xf numFmtId="4" fontId="20" fillId="12" borderId="5" xfId="0" applyNumberFormat="1" applyFont="1" applyFill="1" applyBorder="1" applyAlignment="1">
      <alignment horizontal="right"/>
    </xf>
    <xf numFmtId="0" fontId="20" fillId="13" borderId="4" xfId="0" applyFont="1" applyFill="1" applyBorder="1" applyAlignment="1" applyProtection="1">
      <alignment horizontal="left" vertical="center" wrapText="1"/>
    </xf>
    <xf numFmtId="4" fontId="20" fillId="13" borderId="5" xfId="0" applyNumberFormat="1" applyFont="1" applyFill="1" applyBorder="1" applyAlignment="1">
      <alignment horizontal="right"/>
    </xf>
    <xf numFmtId="0" fontId="20" fillId="9" borderId="4" xfId="0" applyFont="1" applyFill="1" applyBorder="1" applyAlignment="1" applyProtection="1">
      <alignment horizontal="left" vertical="center" wrapText="1"/>
    </xf>
    <xf numFmtId="0" fontId="18" fillId="9" borderId="4" xfId="0" applyFont="1" applyFill="1" applyBorder="1" applyAlignment="1" applyProtection="1">
      <alignment horizontal="left" vertical="center" wrapText="1"/>
    </xf>
    <xf numFmtId="4" fontId="18" fillId="9" borderId="5" xfId="0" applyNumberFormat="1" applyFont="1" applyFill="1" applyBorder="1" applyAlignment="1">
      <alignment horizontal="right"/>
    </xf>
    <xf numFmtId="4" fontId="22" fillId="14" borderId="5" xfId="0" applyNumberFormat="1" applyFont="1" applyFill="1" applyBorder="1" applyAlignment="1">
      <alignment horizontal="right"/>
    </xf>
    <xf numFmtId="0" fontId="22" fillId="14" borderId="4" xfId="0" applyFont="1" applyFill="1" applyBorder="1" applyAlignment="1">
      <alignment horizontal="left" vertical="center"/>
    </xf>
    <xf numFmtId="0" fontId="20" fillId="13" borderId="4" xfId="0" applyFont="1" applyFill="1" applyBorder="1" applyAlignment="1">
      <alignment horizontal="left" vertical="center"/>
    </xf>
    <xf numFmtId="0" fontId="20" fillId="13" borderId="4" xfId="0" applyFont="1" applyFill="1" applyBorder="1" applyAlignment="1">
      <alignment horizontal="left" vertical="center" wrapText="1"/>
    </xf>
    <xf numFmtId="0" fontId="18" fillId="9" borderId="4" xfId="0" applyFont="1" applyFill="1" applyBorder="1" applyAlignment="1">
      <alignment horizontal="left" vertical="center"/>
    </xf>
    <xf numFmtId="0" fontId="18" fillId="9" borderId="4" xfId="0" applyFont="1" applyFill="1" applyBorder="1" applyAlignment="1">
      <alignment horizontal="left" vertical="center" wrapText="1"/>
    </xf>
    <xf numFmtId="0" fontId="20" fillId="12" borderId="4" xfId="0" applyFont="1" applyFill="1" applyBorder="1" applyAlignment="1">
      <alignment horizontal="left" vertical="center"/>
    </xf>
    <xf numFmtId="0" fontId="20" fillId="12" borderId="4" xfId="0" applyFont="1" applyFill="1" applyBorder="1" applyAlignment="1">
      <alignment horizontal="left" vertical="center" wrapText="1"/>
    </xf>
    <xf numFmtId="0" fontId="22" fillId="14" borderId="4" xfId="0" applyFont="1" applyFill="1" applyBorder="1" applyAlignment="1">
      <alignment horizontal="left" vertical="center" wrapText="1"/>
    </xf>
    <xf numFmtId="0" fontId="18" fillId="9" borderId="3" xfId="0" applyFont="1" applyFill="1" applyBorder="1" applyAlignment="1">
      <alignment horizontal="left" vertical="center"/>
    </xf>
    <xf numFmtId="0" fontId="22" fillId="9" borderId="3" xfId="0" applyFont="1" applyFill="1" applyBorder="1" applyAlignment="1">
      <alignment horizontal="left" vertical="center" wrapText="1"/>
    </xf>
    <xf numFmtId="4" fontId="20" fillId="9" borderId="5" xfId="0" applyNumberFormat="1" applyFont="1" applyFill="1" applyBorder="1" applyAlignment="1">
      <alignment horizontal="right"/>
    </xf>
    <xf numFmtId="0" fontId="19" fillId="0" borderId="0" xfId="0" applyFont="1"/>
    <xf numFmtId="0" fontId="18" fillId="0" borderId="4" xfId="0" applyFont="1" applyFill="1" applyBorder="1" applyAlignment="1" applyProtection="1">
      <alignment wrapText="1"/>
    </xf>
    <xf numFmtId="0" fontId="18" fillId="14" borderId="4" xfId="0" applyFont="1" applyFill="1" applyBorder="1" applyAlignment="1" applyProtection="1">
      <alignment horizontal="left" vertical="center" wrapText="1"/>
    </xf>
    <xf numFmtId="0" fontId="20" fillId="12" borderId="4" xfId="0" applyFont="1" applyFill="1" applyBorder="1" applyAlignment="1" applyProtection="1">
      <alignment wrapText="1"/>
    </xf>
    <xf numFmtId="0" fontId="25" fillId="12" borderId="4" xfId="14" applyFont="1" applyFill="1" applyBorder="1" applyAlignment="1">
      <alignment vertical="center" wrapText="1" readingOrder="1"/>
    </xf>
    <xf numFmtId="0" fontId="26" fillId="0" borderId="4" xfId="14" applyFont="1" applyFill="1" applyBorder="1" applyAlignment="1">
      <alignment vertical="center" wrapText="1" readingOrder="1"/>
    </xf>
    <xf numFmtId="0" fontId="20" fillId="12" borderId="5" xfId="0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wrapText="1"/>
    </xf>
    <xf numFmtId="0" fontId="18" fillId="0" borderId="4" xfId="0" applyFont="1" applyFill="1" applyBorder="1" applyAlignment="1" applyProtection="1">
      <alignment vertical="center" wrapText="1"/>
    </xf>
    <xf numFmtId="0" fontId="20" fillId="12" borderId="2" xfId="0" applyFont="1" applyFill="1" applyBorder="1" applyAlignment="1" applyProtection="1">
      <alignment horizontal="left" vertical="center" wrapText="1" indent="1"/>
    </xf>
    <xf numFmtId="0" fontId="18" fillId="9" borderId="5" xfId="0" applyFont="1" applyFill="1" applyBorder="1" applyAlignment="1" applyProtection="1">
      <alignment horizontal="left" vertical="center" wrapText="1"/>
    </xf>
    <xf numFmtId="0" fontId="18" fillId="0" borderId="5" xfId="0" applyFont="1" applyFill="1" applyBorder="1" applyAlignment="1" applyProtection="1">
      <alignment vertical="center" wrapText="1"/>
    </xf>
    <xf numFmtId="0" fontId="18" fillId="14" borderId="4" xfId="0" applyFont="1" applyFill="1" applyBorder="1" applyAlignment="1">
      <alignment horizontal="left" vertical="center"/>
    </xf>
    <xf numFmtId="0" fontId="20" fillId="11" borderId="4" xfId="0" applyFont="1" applyFill="1" applyBorder="1" applyAlignment="1">
      <alignment horizontal="left" vertical="center"/>
    </xf>
    <xf numFmtId="0" fontId="20" fillId="11" borderId="4" xfId="0" applyFont="1" applyFill="1" applyBorder="1" applyAlignment="1" applyProtection="1">
      <alignment horizontal="left" vertical="center"/>
    </xf>
    <xf numFmtId="0" fontId="20" fillId="11" borderId="4" xfId="0" applyFont="1" applyFill="1" applyBorder="1" applyAlignment="1" applyProtection="1">
      <alignment vertical="center" wrapText="1"/>
    </xf>
    <xf numFmtId="4" fontId="24" fillId="0" borderId="4" xfId="0" applyNumberFormat="1" applyFont="1" applyBorder="1"/>
    <xf numFmtId="49" fontId="18" fillId="0" borderId="4" xfId="0" applyNumberFormat="1" applyFont="1" applyBorder="1"/>
    <xf numFmtId="2" fontId="18" fillId="11" borderId="5" xfId="0" applyNumberFormat="1" applyFont="1" applyFill="1" applyBorder="1" applyAlignment="1">
      <alignment horizontal="right"/>
    </xf>
    <xf numFmtId="0" fontId="18" fillId="12" borderId="4" xfId="0" applyFont="1" applyFill="1" applyBorder="1" applyAlignment="1" applyProtection="1">
      <alignment horizontal="left" vertical="center" wrapText="1"/>
    </xf>
    <xf numFmtId="2" fontId="18" fillId="12" borderId="5" xfId="0" applyNumberFormat="1" applyFont="1" applyFill="1" applyBorder="1" applyAlignment="1">
      <alignment horizontal="right"/>
    </xf>
    <xf numFmtId="2" fontId="18" fillId="14" borderId="5" xfId="0" applyNumberFormat="1" applyFont="1" applyFill="1" applyBorder="1" applyAlignment="1">
      <alignment horizontal="right"/>
    </xf>
    <xf numFmtId="0" fontId="18" fillId="12" borderId="4" xfId="0" applyFont="1" applyFill="1" applyBorder="1" applyAlignment="1" applyProtection="1">
      <alignment vertical="center" wrapText="1"/>
    </xf>
    <xf numFmtId="4" fontId="18" fillId="0" borderId="0" xfId="0" applyNumberFormat="1" applyFont="1" applyFill="1" applyAlignment="1" applyProtection="1">
      <alignment vertical="center" wrapText="1"/>
    </xf>
    <xf numFmtId="0" fontId="20" fillId="15" borderId="5" xfId="0" applyFont="1" applyFill="1" applyBorder="1" applyAlignment="1" applyProtection="1">
      <alignment horizontal="left" vertical="center" wrapText="1"/>
    </xf>
    <xf numFmtId="4" fontId="20" fillId="15" borderId="5" xfId="0" applyNumberFormat="1" applyFont="1" applyFill="1" applyBorder="1" applyAlignment="1">
      <alignment horizontal="right"/>
    </xf>
    <xf numFmtId="0" fontId="20" fillId="16" borderId="5" xfId="0" applyFont="1" applyFill="1" applyBorder="1" applyAlignment="1" applyProtection="1">
      <alignment horizontal="left" vertical="center" wrapText="1"/>
    </xf>
    <xf numFmtId="4" fontId="20" fillId="16" borderId="5" xfId="0" applyNumberFormat="1" applyFont="1" applyFill="1" applyBorder="1" applyAlignment="1">
      <alignment horizontal="right"/>
    </xf>
    <xf numFmtId="0" fontId="22" fillId="14" borderId="5" xfId="0" applyFont="1" applyFill="1" applyBorder="1" applyAlignment="1" applyProtection="1">
      <alignment horizontal="left" vertical="center" wrapText="1"/>
    </xf>
    <xf numFmtId="0" fontId="18" fillId="9" borderId="2" xfId="0" applyFont="1" applyFill="1" applyBorder="1" applyAlignment="1" applyProtection="1">
      <alignment horizontal="center" vertical="center" wrapText="1"/>
    </xf>
    <xf numFmtId="0" fontId="18" fillId="9" borderId="3" xfId="0" applyFont="1" applyFill="1" applyBorder="1" applyAlignment="1" applyProtection="1">
      <alignment horizontal="center" vertical="center" wrapText="1"/>
    </xf>
    <xf numFmtId="0" fontId="18" fillId="9" borderId="5" xfId="0" applyFont="1" applyFill="1" applyBorder="1" applyAlignment="1" applyProtection="1">
      <alignment horizontal="center" vertical="center" wrapText="1"/>
    </xf>
    <xf numFmtId="0" fontId="20" fillId="12" borderId="2" xfId="0" applyFont="1" applyFill="1" applyBorder="1" applyAlignment="1" applyProtection="1">
      <alignment horizontal="center" vertical="center" wrapText="1"/>
    </xf>
    <xf numFmtId="0" fontId="21" fillId="12" borderId="3" xfId="0" applyFont="1" applyFill="1" applyBorder="1" applyAlignment="1" applyProtection="1">
      <alignment horizontal="left" vertical="center" wrapText="1"/>
    </xf>
    <xf numFmtId="0" fontId="21" fillId="12" borderId="5" xfId="0" applyFont="1" applyFill="1" applyBorder="1" applyAlignment="1" applyProtection="1">
      <alignment horizontal="left" vertical="center" wrapText="1"/>
    </xf>
    <xf numFmtId="0" fontId="22" fillId="9" borderId="3" xfId="0" applyFont="1" applyFill="1" applyBorder="1" applyAlignment="1" applyProtection="1">
      <alignment horizontal="left" vertical="center" wrapText="1"/>
    </xf>
    <xf numFmtId="0" fontId="22" fillId="9" borderId="5" xfId="0" applyFont="1" applyFill="1" applyBorder="1" applyAlignment="1" applyProtection="1">
      <alignment horizontal="left" vertical="center" wrapText="1"/>
    </xf>
    <xf numFmtId="0" fontId="20" fillId="17" borderId="5" xfId="0" applyFont="1" applyFill="1" applyBorder="1" applyAlignment="1" applyProtection="1">
      <alignment horizontal="left" vertical="center" wrapText="1"/>
    </xf>
    <xf numFmtId="4" fontId="20" fillId="17" borderId="5" xfId="0" applyNumberFormat="1" applyFont="1" applyFill="1" applyBorder="1" applyAlignment="1">
      <alignment horizontal="right"/>
    </xf>
    <xf numFmtId="0" fontId="20" fillId="12" borderId="3" xfId="0" applyFont="1" applyFill="1" applyBorder="1" applyAlignment="1" applyProtection="1">
      <alignment horizontal="left" vertical="center" wrapText="1" indent="1"/>
    </xf>
    <xf numFmtId="0" fontId="20" fillId="12" borderId="5" xfId="0" applyFont="1" applyFill="1" applyBorder="1" applyAlignment="1" applyProtection="1">
      <alignment horizontal="left" vertical="center" wrapText="1" indent="1"/>
    </xf>
    <xf numFmtId="0" fontId="18" fillId="9" borderId="2" xfId="0" applyFont="1" applyFill="1" applyBorder="1" applyAlignment="1" applyProtection="1">
      <alignment horizontal="left" vertical="center" wrapText="1" indent="1"/>
    </xf>
    <xf numFmtId="0" fontId="18" fillId="9" borderId="3" xfId="0" applyFont="1" applyFill="1" applyBorder="1" applyAlignment="1" applyProtection="1">
      <alignment horizontal="left" vertical="center" wrapText="1" indent="1"/>
    </xf>
    <xf numFmtId="0" fontId="18" fillId="9" borderId="5" xfId="0" applyFont="1" applyFill="1" applyBorder="1" applyAlignment="1" applyProtection="1">
      <alignment horizontal="left" vertical="center" wrapText="1" indent="1"/>
    </xf>
    <xf numFmtId="0" fontId="25" fillId="17" borderId="5" xfId="14" applyFont="1" applyFill="1" applyBorder="1" applyAlignment="1">
      <alignment vertical="center" wrapText="1" readingOrder="1"/>
    </xf>
    <xf numFmtId="0" fontId="20" fillId="17" borderId="5" xfId="0" applyFont="1" applyFill="1" applyBorder="1" applyAlignment="1" applyProtection="1">
      <alignment wrapText="1"/>
    </xf>
    <xf numFmtId="0" fontId="22" fillId="14" borderId="5" xfId="0" applyFont="1" applyFill="1" applyBorder="1" applyAlignment="1" applyProtection="1">
      <alignment wrapText="1"/>
    </xf>
    <xf numFmtId="0" fontId="20" fillId="15" borderId="5" xfId="0" applyFont="1" applyFill="1" applyBorder="1" applyAlignment="1" applyProtection="1">
      <alignment wrapText="1"/>
    </xf>
    <xf numFmtId="0" fontId="20" fillId="12" borderId="5" xfId="0" applyFont="1" applyFill="1" applyBorder="1" applyAlignment="1" applyProtection="1">
      <alignment wrapText="1"/>
    </xf>
    <xf numFmtId="0" fontId="20" fillId="16" borderId="5" xfId="0" applyFont="1" applyFill="1" applyBorder="1" applyAlignment="1" applyProtection="1">
      <alignment wrapText="1"/>
    </xf>
    <xf numFmtId="0" fontId="27" fillId="14" borderId="5" xfId="14" applyFont="1" applyFill="1" applyBorder="1" applyAlignment="1">
      <alignment vertical="center" wrapText="1" readingOrder="1"/>
    </xf>
    <xf numFmtId="0" fontId="22" fillId="14" borderId="5" xfId="0" applyFont="1" applyFill="1" applyBorder="1" applyAlignment="1">
      <alignment horizontal="left" vertical="center" wrapText="1"/>
    </xf>
    <xf numFmtId="0" fontId="20" fillId="12" borderId="5" xfId="0" applyFont="1" applyFill="1" applyBorder="1" applyAlignment="1">
      <alignment horizontal="left" vertical="center" wrapText="1"/>
    </xf>
    <xf numFmtId="0" fontId="26" fillId="0" borderId="5" xfId="14" applyFont="1" applyFill="1" applyBorder="1" applyAlignment="1">
      <alignment vertical="center" wrapText="1" readingOrder="1"/>
    </xf>
    <xf numFmtId="0" fontId="20" fillId="12" borderId="3" xfId="0" applyFont="1" applyFill="1" applyBorder="1" applyAlignment="1" applyProtection="1">
      <alignment horizontal="center" vertical="center" wrapText="1"/>
    </xf>
    <xf numFmtId="0" fontId="20" fillId="12" borderId="5" xfId="0" applyFont="1" applyFill="1" applyBorder="1" applyAlignment="1" applyProtection="1">
      <alignment horizontal="center" vertical="center" wrapText="1"/>
    </xf>
    <xf numFmtId="0" fontId="28" fillId="0" borderId="0" xfId="0" applyFont="1"/>
    <xf numFmtId="0" fontId="0" fillId="18" borderId="0" xfId="0" applyFill="1"/>
    <xf numFmtId="0" fontId="19" fillId="19" borderId="0" xfId="0" applyFont="1" applyFill="1"/>
    <xf numFmtId="4" fontId="19" fillId="19" borderId="0" xfId="0" applyNumberFormat="1" applyFont="1" applyFill="1"/>
    <xf numFmtId="0" fontId="19" fillId="20" borderId="0" xfId="0" applyFont="1" applyFill="1"/>
    <xf numFmtId="0" fontId="23" fillId="21" borderId="0" xfId="0" applyFont="1" applyFill="1"/>
    <xf numFmtId="0" fontId="19" fillId="22" borderId="0" xfId="0" applyFont="1" applyFill="1"/>
    <xf numFmtId="0" fontId="19" fillId="23" borderId="0" xfId="0" applyFont="1" applyFill="1"/>
    <xf numFmtId="0" fontId="19" fillId="24" borderId="0" xfId="0" applyFont="1" applyFill="1"/>
    <xf numFmtId="4" fontId="0" fillId="18" borderId="0" xfId="0" applyNumberFormat="1" applyFill="1"/>
    <xf numFmtId="0" fontId="19" fillId="25" borderId="0" xfId="0" applyFont="1" applyFill="1"/>
    <xf numFmtId="4" fontId="23" fillId="21" borderId="0" xfId="0" applyNumberFormat="1" applyFont="1" applyFill="1"/>
    <xf numFmtId="4" fontId="19" fillId="23" borderId="0" xfId="0" applyNumberFormat="1" applyFont="1" applyFill="1"/>
    <xf numFmtId="4" fontId="19" fillId="24" borderId="0" xfId="0" applyNumberFormat="1" applyFont="1" applyFill="1"/>
    <xf numFmtId="0" fontId="19" fillId="18" borderId="0" xfId="0" applyFont="1" applyFill="1"/>
    <xf numFmtId="0" fontId="0" fillId="21" borderId="0" xfId="0" applyFill="1"/>
    <xf numFmtId="0" fontId="0" fillId="22" borderId="0" xfId="0" applyFill="1"/>
    <xf numFmtId="0" fontId="0" fillId="23" borderId="0" xfId="0" applyFill="1"/>
    <xf numFmtId="0" fontId="0" fillId="26" borderId="0" xfId="0" applyFill="1"/>
    <xf numFmtId="0" fontId="20" fillId="10" borderId="4" xfId="0" applyFont="1" applyFill="1" applyBorder="1" applyAlignment="1" applyProtection="1">
      <alignment horizontal="center" vertical="center" wrapText="1"/>
    </xf>
    <xf numFmtId="0" fontId="29" fillId="0" borderId="0" xfId="0" applyFont="1" applyFill="1" applyAlignment="1" applyProtection="1">
      <alignment horizontal="right" vertical="center" wrapText="1"/>
    </xf>
    <xf numFmtId="0" fontId="30" fillId="0" borderId="0" xfId="0" applyFont="1" applyAlignment="1">
      <alignment horizontal="right"/>
    </xf>
    <xf numFmtId="0" fontId="29" fillId="0" borderId="0" xfId="0" applyFont="1" applyFill="1" applyAlignment="1" applyProtection="1">
      <alignment horizontal="right" wrapText="1"/>
    </xf>
    <xf numFmtId="4" fontId="17" fillId="0" borderId="0" xfId="0" applyNumberFormat="1" applyFont="1" applyFill="1" applyAlignment="1" applyProtection="1">
      <alignment horizontal="center" vertical="center" wrapText="1"/>
    </xf>
    <xf numFmtId="4" fontId="20" fillId="1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/>
    <xf numFmtId="0" fontId="2" fillId="0" borderId="0" xfId="19"/>
    <xf numFmtId="0" fontId="33" fillId="0" borderId="0" xfId="19" applyNumberFormat="1" applyFont="1" applyFill="1" applyBorder="1" applyAlignment="1" applyProtection="1">
      <alignment horizontal="center" vertical="center" wrapText="1"/>
    </xf>
    <xf numFmtId="0" fontId="35" fillId="0" borderId="0" xfId="19" applyNumberFormat="1" applyFont="1" applyFill="1" applyBorder="1" applyAlignment="1" applyProtection="1">
      <alignment vertical="center" wrapText="1"/>
    </xf>
    <xf numFmtId="0" fontId="33" fillId="0" borderId="0" xfId="19" applyNumberFormat="1" applyFont="1" applyFill="1" applyBorder="1" applyAlignment="1" applyProtection="1">
      <alignment horizontal="left" wrapText="1"/>
    </xf>
    <xf numFmtId="0" fontId="37" fillId="0" borderId="0" xfId="19" applyNumberFormat="1" applyFont="1" applyFill="1" applyBorder="1" applyAlignment="1" applyProtection="1">
      <alignment wrapText="1"/>
    </xf>
    <xf numFmtId="0" fontId="33" fillId="0" borderId="6" xfId="19" applyNumberFormat="1" applyFont="1" applyFill="1" applyBorder="1" applyAlignment="1" applyProtection="1">
      <alignment horizontal="center" vertical="center" wrapText="1"/>
    </xf>
    <xf numFmtId="0" fontId="31" fillId="0" borderId="6" xfId="19" applyFont="1" applyBorder="1" applyAlignment="1">
      <alignment horizontal="center" vertical="center"/>
    </xf>
    <xf numFmtId="0" fontId="38" fillId="0" borderId="6" xfId="19" applyFont="1" applyBorder="1" applyAlignment="1">
      <alignment horizontal="right" vertical="center"/>
    </xf>
    <xf numFmtId="0" fontId="39" fillId="18" borderId="9" xfId="19" applyNumberFormat="1" applyFont="1" applyFill="1" applyBorder="1" applyAlignment="1" applyProtection="1">
      <alignment horizontal="center" vertical="center" wrapText="1"/>
    </xf>
    <xf numFmtId="4" fontId="39" fillId="27" borderId="9" xfId="19" applyNumberFormat="1" applyFont="1" applyFill="1" applyBorder="1" applyAlignment="1">
      <alignment horizontal="right"/>
    </xf>
    <xf numFmtId="4" fontId="39" fillId="0" borderId="9" xfId="19" applyNumberFormat="1" applyFont="1" applyFill="1" applyBorder="1" applyAlignment="1">
      <alignment horizontal="right"/>
    </xf>
    <xf numFmtId="4" fontId="40" fillId="27" borderId="7" xfId="19" applyNumberFormat="1" applyFont="1" applyFill="1" applyBorder="1" applyAlignment="1">
      <alignment horizontal="left" vertical="center"/>
    </xf>
    <xf numFmtId="4" fontId="41" fillId="27" borderId="8" xfId="19" applyNumberFormat="1" applyFont="1" applyFill="1" applyBorder="1" applyAlignment="1" applyProtection="1">
      <alignment vertical="center"/>
    </xf>
    <xf numFmtId="4" fontId="39" fillId="0" borderId="9" xfId="19" applyNumberFormat="1" applyFont="1" applyFill="1" applyBorder="1" applyAlignment="1" applyProtection="1">
      <alignment horizontal="right" wrapText="1"/>
    </xf>
    <xf numFmtId="4" fontId="39" fillId="0" borderId="9" xfId="19" applyNumberFormat="1" applyFont="1" applyBorder="1" applyAlignment="1">
      <alignment horizontal="right"/>
    </xf>
    <xf numFmtId="4" fontId="33" fillId="0" borderId="0" xfId="19" applyNumberFormat="1" applyFont="1" applyFill="1" applyBorder="1" applyAlignment="1" applyProtection="1">
      <alignment horizontal="center" vertical="center" wrapText="1"/>
    </xf>
    <xf numFmtId="4" fontId="37" fillId="0" borderId="0" xfId="19" applyNumberFormat="1" applyFont="1" applyFill="1" applyBorder="1" applyAlignment="1" applyProtection="1">
      <alignment horizontal="center" vertical="center" wrapText="1"/>
    </xf>
    <xf numFmtId="4" fontId="35" fillId="0" borderId="0" xfId="19" applyNumberFormat="1" applyFont="1" applyFill="1" applyBorder="1" applyAlignment="1" applyProtection="1"/>
    <xf numFmtId="4" fontId="33" fillId="0" borderId="0" xfId="19" quotePrefix="1" applyNumberFormat="1" applyFont="1" applyFill="1" applyBorder="1" applyAlignment="1" applyProtection="1">
      <alignment horizontal="center" vertical="center" wrapText="1"/>
    </xf>
    <xf numFmtId="4" fontId="32" fillId="0" borderId="0" xfId="19" applyNumberFormat="1" applyFont="1" applyFill="1" applyBorder="1" applyAlignment="1" applyProtection="1">
      <alignment horizontal="center" vertical="center" wrapText="1"/>
    </xf>
    <xf numFmtId="4" fontId="36" fillId="0" borderId="0" xfId="19" applyNumberFormat="1" applyFont="1" applyAlignment="1">
      <alignment wrapText="1"/>
    </xf>
    <xf numFmtId="4" fontId="40" fillId="28" borderId="7" xfId="19" quotePrefix="1" applyNumberFormat="1" applyFont="1" applyFill="1" applyBorder="1" applyAlignment="1">
      <alignment horizontal="right"/>
    </xf>
    <xf numFmtId="4" fontId="40" fillId="28" borderId="9" xfId="19" applyNumberFormat="1" applyFont="1" applyFill="1" applyBorder="1" applyAlignment="1" applyProtection="1">
      <alignment horizontal="right" wrapText="1"/>
    </xf>
    <xf numFmtId="4" fontId="40" fillId="27" borderId="7" xfId="19" quotePrefix="1" applyNumberFormat="1" applyFont="1" applyFill="1" applyBorder="1" applyAlignment="1">
      <alignment horizontal="right"/>
    </xf>
    <xf numFmtId="4" fontId="40" fillId="27" borderId="9" xfId="19" quotePrefix="1" applyNumberFormat="1" applyFont="1" applyFill="1" applyBorder="1" applyAlignment="1">
      <alignment horizontal="right"/>
    </xf>
    <xf numFmtId="4" fontId="42" fillId="0" borderId="0" xfId="19" applyNumberFormat="1" applyFont="1" applyFill="1" applyBorder="1" applyAlignment="1" applyProtection="1">
      <alignment horizontal="center" vertical="center" wrapText="1"/>
    </xf>
    <xf numFmtId="4" fontId="43" fillId="0" borderId="0" xfId="19" applyNumberFormat="1" applyFont="1" applyAlignment="1">
      <alignment wrapText="1"/>
    </xf>
    <xf numFmtId="4" fontId="2" fillId="0" borderId="0" xfId="19" applyNumberFormat="1"/>
    <xf numFmtId="0" fontId="1" fillId="0" borderId="0" xfId="20"/>
    <xf numFmtId="0" fontId="33" fillId="0" borderId="0" xfId="20" applyFont="1" applyAlignment="1">
      <alignment horizontal="center" vertical="center" wrapText="1"/>
    </xf>
    <xf numFmtId="0" fontId="35" fillId="0" borderId="0" xfId="20" applyFont="1" applyAlignment="1">
      <alignment vertical="center" wrapText="1"/>
    </xf>
    <xf numFmtId="0" fontId="39" fillId="28" borderId="9" xfId="20" applyFont="1" applyFill="1" applyBorder="1" applyAlignment="1">
      <alignment horizontal="center" vertical="center" wrapText="1"/>
    </xf>
    <xf numFmtId="0" fontId="40" fillId="18" borderId="9" xfId="20" applyFont="1" applyFill="1" applyBorder="1" applyAlignment="1">
      <alignment vertical="center" wrapText="1"/>
    </xf>
    <xf numFmtId="0" fontId="44" fillId="18" borderId="9" xfId="20" quotePrefix="1" applyFont="1" applyFill="1" applyBorder="1" applyAlignment="1">
      <alignment horizontal="left" vertical="center"/>
    </xf>
    <xf numFmtId="3" fontId="35" fillId="18" borderId="9" xfId="20" applyNumberFormat="1" applyFont="1" applyFill="1" applyBorder="1" applyAlignment="1">
      <alignment horizontal="right"/>
    </xf>
    <xf numFmtId="0" fontId="40" fillId="18" borderId="9" xfId="20" applyFont="1" applyFill="1" applyBorder="1" applyAlignment="1">
      <alignment horizontal="left" vertical="center" wrapText="1"/>
    </xf>
    <xf numFmtId="3" fontId="35" fillId="18" borderId="10" xfId="20" applyNumberFormat="1" applyFont="1" applyFill="1" applyBorder="1" applyAlignment="1">
      <alignment horizontal="right"/>
    </xf>
    <xf numFmtId="0" fontId="44" fillId="18" borderId="9" xfId="20" quotePrefix="1" applyFont="1" applyFill="1" applyBorder="1" applyAlignment="1">
      <alignment horizontal="left" vertical="center" wrapText="1"/>
    </xf>
    <xf numFmtId="3" fontId="35" fillId="18" borderId="9" xfId="20" applyNumberFormat="1" applyFont="1" applyFill="1" applyBorder="1" applyAlignment="1">
      <alignment horizontal="right" wrapText="1"/>
    </xf>
    <xf numFmtId="4" fontId="45" fillId="18" borderId="9" xfId="20" applyNumberFormat="1" applyFont="1" applyFill="1" applyBorder="1" applyAlignment="1">
      <alignment horizontal="right"/>
    </xf>
    <xf numFmtId="0" fontId="33" fillId="0" borderId="0" xfId="20" applyFont="1" applyAlignment="1">
      <alignment horizontal="right" vertical="center" wrapText="1"/>
    </xf>
    <xf numFmtId="0" fontId="35" fillId="0" borderId="0" xfId="20" applyFont="1" applyAlignment="1">
      <alignment horizontal="right" vertical="center" wrapText="1"/>
    </xf>
    <xf numFmtId="0" fontId="40" fillId="27" borderId="9" xfId="20" applyFont="1" applyFill="1" applyBorder="1" applyAlignment="1">
      <alignment vertical="center" wrapText="1"/>
    </xf>
    <xf numFmtId="0" fontId="40" fillId="27" borderId="9" xfId="20" applyFont="1" applyFill="1" applyBorder="1" applyAlignment="1">
      <alignment horizontal="left" vertical="center" wrapText="1"/>
    </xf>
    <xf numFmtId="0" fontId="39" fillId="27" borderId="9" xfId="20" applyFont="1" applyFill="1" applyBorder="1" applyAlignment="1">
      <alignment horizontal="left" vertical="center" wrapText="1"/>
    </xf>
    <xf numFmtId="0" fontId="39" fillId="29" borderId="9" xfId="20" applyFont="1" applyFill="1" applyBorder="1" applyAlignment="1">
      <alignment horizontal="left" vertical="center" wrapText="1"/>
    </xf>
    <xf numFmtId="0" fontId="46" fillId="0" borderId="0" xfId="20" applyFont="1"/>
    <xf numFmtId="0" fontId="47" fillId="0" borderId="0" xfId="20" applyFont="1"/>
    <xf numFmtId="0" fontId="48" fillId="0" borderId="0" xfId="20" applyFont="1"/>
    <xf numFmtId="0" fontId="46" fillId="0" borderId="0" xfId="20" applyFont="1" applyAlignment="1">
      <alignment horizontal="right" vertical="center"/>
    </xf>
    <xf numFmtId="0" fontId="46" fillId="0" borderId="0" xfId="20" applyFont="1" applyAlignment="1">
      <alignment horizontal="right"/>
    </xf>
    <xf numFmtId="0" fontId="49" fillId="0" borderId="0" xfId="20" applyFont="1"/>
    <xf numFmtId="0" fontId="49" fillId="0" borderId="0" xfId="20" applyFont="1" applyAlignment="1">
      <alignment horizontal="right" vertical="center"/>
    </xf>
    <xf numFmtId="0" fontId="49" fillId="0" borderId="0" xfId="20" applyFont="1" applyAlignment="1">
      <alignment horizontal="right"/>
    </xf>
    <xf numFmtId="0" fontId="39" fillId="0" borderId="0" xfId="20" applyFont="1" applyAlignment="1">
      <alignment horizontal="center" vertical="center" wrapText="1"/>
    </xf>
    <xf numFmtId="0" fontId="39" fillId="0" borderId="0" xfId="20" applyFont="1" applyAlignment="1">
      <alignment horizontal="right" vertical="center" wrapText="1"/>
    </xf>
    <xf numFmtId="4" fontId="45" fillId="18" borderId="10" xfId="20" applyNumberFormat="1" applyFont="1" applyFill="1" applyBorder="1" applyAlignment="1">
      <alignment horizontal="right"/>
    </xf>
    <xf numFmtId="0" fontId="48" fillId="0" borderId="0" xfId="20" applyFont="1" applyAlignment="1">
      <alignment horizontal="right"/>
    </xf>
    <xf numFmtId="0" fontId="44" fillId="18" borderId="9" xfId="20" quotePrefix="1" applyFont="1" applyFill="1" applyBorder="1" applyAlignment="1">
      <alignment horizontal="left" wrapText="1"/>
    </xf>
    <xf numFmtId="4" fontId="35" fillId="0" borderId="9" xfId="20" applyNumberFormat="1" applyFont="1" applyBorder="1" applyAlignment="1">
      <alignment horizontal="right" wrapText="1"/>
    </xf>
    <xf numFmtId="0" fontId="48" fillId="0" borderId="0" xfId="20" applyFont="1" applyAlignment="1"/>
    <xf numFmtId="0" fontId="4" fillId="24" borderId="0" xfId="0" applyFont="1" applyFill="1"/>
    <xf numFmtId="0" fontId="51" fillId="0" borderId="0" xfId="0" applyFont="1"/>
    <xf numFmtId="0" fontId="28" fillId="18" borderId="0" xfId="0" applyFont="1" applyFill="1"/>
    <xf numFmtId="4" fontId="19" fillId="25" borderId="0" xfId="0" applyNumberFormat="1" applyFont="1" applyFill="1"/>
    <xf numFmtId="0" fontId="52" fillId="18" borderId="9" xfId="19" applyNumberFormat="1" applyFont="1" applyFill="1" applyBorder="1" applyAlignment="1" applyProtection="1">
      <alignment horizontal="center" vertical="center" wrapText="1"/>
    </xf>
    <xf numFmtId="0" fontId="52" fillId="18" borderId="9" xfId="0" applyNumberFormat="1" applyFont="1" applyFill="1" applyBorder="1" applyAlignment="1" applyProtection="1">
      <alignment horizontal="center" vertical="center" wrapText="1"/>
    </xf>
    <xf numFmtId="0" fontId="39" fillId="28" borderId="9" xfId="19" applyNumberFormat="1" applyFont="1" applyFill="1" applyBorder="1" applyAlignment="1" applyProtection="1">
      <alignment horizontal="center" vertical="center" wrapText="1"/>
    </xf>
    <xf numFmtId="0" fontId="52" fillId="18" borderId="9" xfId="20" applyFont="1" applyFill="1" applyBorder="1" applyAlignment="1">
      <alignment horizontal="center" vertical="center" wrapText="1"/>
    </xf>
    <xf numFmtId="0" fontId="52" fillId="18" borderId="10" xfId="20" applyFont="1" applyFill="1" applyBorder="1" applyAlignment="1">
      <alignment horizontal="center" vertical="center" wrapText="1"/>
    </xf>
    <xf numFmtId="0" fontId="53" fillId="18" borderId="0" xfId="0" applyFont="1" applyFill="1"/>
    <xf numFmtId="0" fontId="52" fillId="18" borderId="0" xfId="20" applyFont="1" applyFill="1" applyBorder="1" applyAlignment="1">
      <alignment horizontal="center" vertical="center" wrapText="1"/>
    </xf>
    <xf numFmtId="0" fontId="52" fillId="18" borderId="14" xfId="20" applyFont="1" applyFill="1" applyBorder="1" applyAlignment="1">
      <alignment horizontal="center" vertical="center" wrapText="1"/>
    </xf>
    <xf numFmtId="0" fontId="52" fillId="18" borderId="16" xfId="20" applyFont="1" applyFill="1" applyBorder="1" applyAlignment="1">
      <alignment horizontal="center" vertical="center" wrapText="1"/>
    </xf>
    <xf numFmtId="0" fontId="52" fillId="18" borderId="15" xfId="20" applyFont="1" applyFill="1" applyBorder="1" applyAlignment="1">
      <alignment horizontal="center" vertical="center" wrapText="1"/>
    </xf>
    <xf numFmtId="0" fontId="29" fillId="30" borderId="5" xfId="0" applyNumberFormat="1" applyFont="1" applyFill="1" applyBorder="1" applyAlignment="1" applyProtection="1">
      <alignment horizontal="center" vertical="center" wrapText="1"/>
    </xf>
    <xf numFmtId="0" fontId="52" fillId="18" borderId="7" xfId="0" applyNumberFormat="1" applyFont="1" applyFill="1" applyBorder="1" applyAlignment="1" applyProtection="1">
      <alignment horizontal="center" vertical="center" wrapText="1"/>
    </xf>
    <xf numFmtId="0" fontId="20" fillId="31" borderId="5" xfId="0" applyFont="1" applyFill="1" applyBorder="1" applyAlignment="1" applyProtection="1">
      <alignment horizontal="center" vertical="center" wrapText="1"/>
    </xf>
    <xf numFmtId="4" fontId="22" fillId="14" borderId="5" xfId="0" applyNumberFormat="1" applyFont="1" applyFill="1" applyBorder="1" applyAlignment="1" applyProtection="1">
      <alignment horizontal="right" vertical="center" wrapText="1"/>
    </xf>
    <xf numFmtId="4" fontId="20" fillId="31" borderId="5" xfId="0" applyNumberFormat="1" applyFont="1" applyFill="1" applyBorder="1" applyAlignment="1" applyProtection="1">
      <alignment horizontal="right" vertical="center" wrapText="1"/>
    </xf>
    <xf numFmtId="0" fontId="16" fillId="0" borderId="0" xfId="0" applyFont="1" applyFill="1" applyAlignment="1" applyProtection="1">
      <alignment horizontal="center" vertical="center" wrapText="1"/>
    </xf>
    <xf numFmtId="0" fontId="29" fillId="30" borderId="5" xfId="0" applyFont="1" applyFill="1" applyBorder="1" applyAlignment="1" applyProtection="1">
      <alignment horizontal="center" vertical="center" wrapText="1"/>
    </xf>
    <xf numFmtId="0" fontId="18" fillId="9" borderId="5" xfId="0" applyFont="1" applyFill="1" applyBorder="1" applyAlignment="1">
      <alignment horizontal="left" vertical="center" wrapText="1"/>
    </xf>
    <xf numFmtId="0" fontId="50" fillId="9" borderId="4" xfId="0" applyFont="1" applyFill="1" applyBorder="1" applyAlignment="1" applyProtection="1">
      <alignment horizontal="left" vertical="center" wrapText="1"/>
    </xf>
    <xf numFmtId="4" fontId="50" fillId="9" borderId="5" xfId="0" applyNumberFormat="1" applyFont="1" applyFill="1" applyBorder="1" applyAlignment="1">
      <alignment horizontal="right"/>
    </xf>
    <xf numFmtId="4" fontId="50" fillId="9" borderId="4" xfId="0" applyNumberFormat="1" applyFont="1" applyFill="1" applyBorder="1" applyAlignment="1">
      <alignment horizontal="right"/>
    </xf>
    <xf numFmtId="0" fontId="54" fillId="9" borderId="4" xfId="0" applyFont="1" applyFill="1" applyBorder="1" applyAlignment="1">
      <alignment horizontal="left" vertical="center"/>
    </xf>
    <xf numFmtId="0" fontId="3" fillId="0" borderId="3" xfId="0" applyFont="1" applyBorder="1"/>
    <xf numFmtId="0" fontId="18" fillId="9" borderId="18" xfId="0" applyFont="1" applyFill="1" applyBorder="1" applyAlignment="1">
      <alignment horizontal="left" vertical="center"/>
    </xf>
    <xf numFmtId="0" fontId="3" fillId="0" borderId="18" xfId="0" applyFont="1" applyBorder="1"/>
    <xf numFmtId="0" fontId="3" fillId="0" borderId="17" xfId="0" applyFont="1" applyBorder="1"/>
    <xf numFmtId="0" fontId="29" fillId="30" borderId="19" xfId="0" applyFont="1" applyFill="1" applyBorder="1" applyAlignment="1" applyProtection="1">
      <alignment horizontal="center" vertical="center" wrapText="1"/>
    </xf>
    <xf numFmtId="0" fontId="22" fillId="14" borderId="5" xfId="0" applyFont="1" applyFill="1" applyBorder="1" applyAlignment="1" applyProtection="1">
      <alignment horizontal="left" vertical="center" wrapText="1"/>
    </xf>
    <xf numFmtId="0" fontId="20" fillId="15" borderId="5" xfId="0" applyFont="1" applyFill="1" applyBorder="1" applyAlignment="1" applyProtection="1">
      <alignment horizontal="left" vertical="center" wrapText="1"/>
    </xf>
    <xf numFmtId="0" fontId="20" fillId="12" borderId="2" xfId="0" applyFont="1" applyFill="1" applyBorder="1" applyAlignment="1" applyProtection="1">
      <alignment horizontal="left" vertical="center" wrapText="1" indent="1"/>
    </xf>
    <xf numFmtId="0" fontId="20" fillId="12" borderId="3" xfId="0" applyFont="1" applyFill="1" applyBorder="1" applyAlignment="1" applyProtection="1">
      <alignment horizontal="left" vertical="center" wrapText="1" indent="1"/>
    </xf>
    <xf numFmtId="0" fontId="20" fillId="12" borderId="5" xfId="0" applyFont="1" applyFill="1" applyBorder="1" applyAlignment="1" applyProtection="1">
      <alignment horizontal="left" vertical="center" wrapText="1" indent="1"/>
    </xf>
    <xf numFmtId="0" fontId="20" fillId="12" borderId="2" xfId="0" applyFont="1" applyFill="1" applyBorder="1" applyAlignment="1" applyProtection="1">
      <alignment horizontal="left" vertical="center" wrapText="1" indent="1"/>
    </xf>
    <xf numFmtId="0" fontId="20" fillId="12" borderId="3" xfId="0" applyFont="1" applyFill="1" applyBorder="1" applyAlignment="1" applyProtection="1">
      <alignment horizontal="left" vertical="center" wrapText="1" indent="1"/>
    </xf>
    <xf numFmtId="0" fontId="20" fillId="12" borderId="5" xfId="0" applyFont="1" applyFill="1" applyBorder="1" applyAlignment="1" applyProtection="1">
      <alignment horizontal="left" vertical="center" wrapText="1" indent="1"/>
    </xf>
    <xf numFmtId="0" fontId="22" fillId="14" borderId="5" xfId="0" applyFont="1" applyFill="1" applyBorder="1" applyAlignment="1" applyProtection="1">
      <alignment horizontal="left" vertical="center" wrapText="1"/>
    </xf>
    <xf numFmtId="4" fontId="55" fillId="27" borderId="7" xfId="19" quotePrefix="1" applyNumberFormat="1" applyFont="1" applyFill="1" applyBorder="1" applyAlignment="1">
      <alignment horizontal="right"/>
    </xf>
    <xf numFmtId="0" fontId="20" fillId="12" borderId="2" xfId="0" applyFont="1" applyFill="1" applyBorder="1" applyAlignment="1" applyProtection="1">
      <alignment horizontal="left" vertical="center" wrapText="1" indent="1"/>
    </xf>
    <xf numFmtId="0" fontId="20" fillId="12" borderId="3" xfId="0" applyFont="1" applyFill="1" applyBorder="1" applyAlignment="1" applyProtection="1">
      <alignment horizontal="left" vertical="center" wrapText="1" indent="1"/>
    </xf>
    <xf numFmtId="0" fontId="20" fillId="12" borderId="5" xfId="0" applyFont="1" applyFill="1" applyBorder="1" applyAlignment="1" applyProtection="1">
      <alignment horizontal="left" vertical="center" wrapText="1" indent="1"/>
    </xf>
    <xf numFmtId="0" fontId="39" fillId="18" borderId="9" xfId="0" applyNumberFormat="1" applyFont="1" applyFill="1" applyBorder="1" applyAlignment="1" applyProtection="1">
      <alignment horizontal="center" vertical="center" wrapText="1"/>
    </xf>
    <xf numFmtId="0" fontId="20" fillId="13" borderId="4" xfId="0" applyFont="1" applyFill="1" applyBorder="1" applyAlignment="1" applyProtection="1">
      <alignment wrapText="1"/>
    </xf>
    <xf numFmtId="4" fontId="18" fillId="9" borderId="4" xfId="0" applyNumberFormat="1" applyFont="1" applyFill="1" applyBorder="1" applyAlignment="1">
      <alignment horizontal="right"/>
    </xf>
    <xf numFmtId="0" fontId="18" fillId="9" borderId="2" xfId="0" applyFont="1" applyFill="1" applyBorder="1" applyAlignment="1" applyProtection="1">
      <alignment horizontal="left" vertical="center" wrapText="1"/>
    </xf>
    <xf numFmtId="0" fontId="20" fillId="13" borderId="5" xfId="0" applyFont="1" applyFill="1" applyBorder="1" applyAlignment="1" applyProtection="1">
      <alignment wrapText="1"/>
    </xf>
    <xf numFmtId="0" fontId="18" fillId="0" borderId="11" xfId="0" applyFont="1" applyFill="1" applyBorder="1" applyAlignment="1" applyProtection="1">
      <alignment wrapText="1"/>
    </xf>
    <xf numFmtId="0" fontId="18" fillId="0" borderId="12" xfId="0" applyFont="1" applyFill="1" applyBorder="1" applyAlignment="1" applyProtection="1">
      <alignment wrapText="1"/>
    </xf>
    <xf numFmtId="0" fontId="20" fillId="13" borderId="2" xfId="0" applyFont="1" applyFill="1" applyBorder="1" applyAlignment="1" applyProtection="1">
      <alignment horizontal="left" vertical="center" wrapText="1"/>
    </xf>
    <xf numFmtId="0" fontId="20" fillId="13" borderId="12" xfId="0" applyFont="1" applyFill="1" applyBorder="1" applyAlignment="1" applyProtection="1">
      <alignment wrapText="1"/>
    </xf>
    <xf numFmtId="0" fontId="18" fillId="9" borderId="3" xfId="0" applyFont="1" applyFill="1" applyBorder="1" applyAlignment="1" applyProtection="1">
      <alignment horizontal="left" vertical="center" wrapText="1"/>
    </xf>
    <xf numFmtId="0" fontId="18" fillId="9" borderId="13" xfId="0" applyFont="1" applyFill="1" applyBorder="1" applyAlignment="1" applyProtection="1">
      <alignment horizontal="left" vertical="center" wrapText="1"/>
    </xf>
    <xf numFmtId="0" fontId="20" fillId="13" borderId="5" xfId="0" applyFont="1" applyFill="1" applyBorder="1" applyAlignment="1" applyProtection="1">
      <alignment horizontal="left" vertical="center" wrapText="1"/>
    </xf>
    <xf numFmtId="0" fontId="20" fillId="9" borderId="4" xfId="0" applyFont="1" applyFill="1" applyBorder="1" applyAlignment="1">
      <alignment horizontal="left" vertical="center"/>
    </xf>
    <xf numFmtId="0" fontId="20" fillId="12" borderId="4" xfId="0" applyFont="1" applyFill="1" applyBorder="1" applyAlignment="1" applyProtection="1">
      <alignment horizontal="left" vertical="center"/>
    </xf>
    <xf numFmtId="0" fontId="20" fillId="12" borderId="4" xfId="0" applyFont="1" applyFill="1" applyBorder="1" applyAlignment="1" applyProtection="1">
      <alignment vertical="center" wrapText="1"/>
    </xf>
    <xf numFmtId="0" fontId="20" fillId="13" borderId="4" xfId="0" applyFont="1" applyFill="1" applyBorder="1" applyAlignment="1" applyProtection="1">
      <alignment horizontal="left" vertical="center"/>
    </xf>
    <xf numFmtId="0" fontId="20" fillId="13" borderId="4" xfId="0" applyFont="1" applyFill="1" applyBorder="1" applyAlignment="1" applyProtection="1">
      <alignment vertical="center" wrapText="1"/>
    </xf>
    <xf numFmtId="0" fontId="20" fillId="9" borderId="4" xfId="0" applyFont="1" applyFill="1" applyBorder="1" applyAlignment="1" applyProtection="1">
      <alignment horizontal="left" vertical="center"/>
    </xf>
    <xf numFmtId="0" fontId="18" fillId="9" borderId="4" xfId="0" applyFont="1" applyFill="1" applyBorder="1" applyAlignment="1" applyProtection="1">
      <alignment horizontal="left" vertical="center"/>
    </xf>
    <xf numFmtId="0" fontId="18" fillId="9" borderId="4" xfId="0" applyFont="1" applyFill="1" applyBorder="1" applyAlignment="1" applyProtection="1">
      <alignment vertical="center" wrapText="1"/>
    </xf>
    <xf numFmtId="0" fontId="18" fillId="0" borderId="4" xfId="14" applyFont="1" applyFill="1" applyBorder="1" applyAlignment="1">
      <alignment vertical="center" wrapText="1" readingOrder="1"/>
    </xf>
    <xf numFmtId="0" fontId="20" fillId="13" borderId="4" xfId="14" applyFont="1" applyFill="1" applyBorder="1" applyAlignment="1">
      <alignment vertical="center" wrapText="1" readingOrder="1"/>
    </xf>
    <xf numFmtId="0" fontId="20" fillId="12" borderId="4" xfId="14" applyFont="1" applyFill="1" applyBorder="1" applyAlignment="1">
      <alignment vertical="center" wrapText="1" readingOrder="1"/>
    </xf>
    <xf numFmtId="4" fontId="18" fillId="25" borderId="5" xfId="0" applyNumberFormat="1" applyFont="1" applyFill="1" applyBorder="1" applyAlignment="1">
      <alignment horizontal="right"/>
    </xf>
    <xf numFmtId="0" fontId="18" fillId="0" borderId="12" xfId="0" applyFont="1" applyFill="1" applyBorder="1" applyAlignment="1" applyProtection="1">
      <alignment vertical="center" wrapText="1"/>
    </xf>
    <xf numFmtId="0" fontId="22" fillId="14" borderId="5" xfId="0" applyFont="1" applyFill="1" applyBorder="1" applyAlignment="1" applyProtection="1">
      <alignment horizontal="left" vertical="center" wrapText="1"/>
    </xf>
    <xf numFmtId="0" fontId="20" fillId="12" borderId="2" xfId="0" applyFont="1" applyFill="1" applyBorder="1" applyAlignment="1" applyProtection="1">
      <alignment horizontal="left" vertical="center" wrapText="1" indent="1"/>
    </xf>
    <xf numFmtId="0" fontId="20" fillId="12" borderId="3" xfId="0" applyFont="1" applyFill="1" applyBorder="1" applyAlignment="1" applyProtection="1">
      <alignment horizontal="left" vertical="center" wrapText="1" indent="1"/>
    </xf>
    <xf numFmtId="0" fontId="20" fillId="12" borderId="5" xfId="0" applyFont="1" applyFill="1" applyBorder="1" applyAlignment="1" applyProtection="1">
      <alignment horizontal="left" vertical="center" wrapText="1" indent="1"/>
    </xf>
    <xf numFmtId="0" fontId="22" fillId="14" borderId="5" xfId="0" applyFont="1" applyFill="1" applyBorder="1" applyAlignment="1" applyProtection="1">
      <alignment horizontal="left" vertical="center" wrapText="1"/>
    </xf>
    <xf numFmtId="0" fontId="22" fillId="14" borderId="5" xfId="0" applyFont="1" applyFill="1" applyBorder="1" applyAlignment="1" applyProtection="1">
      <alignment horizontal="left" vertical="center" wrapText="1"/>
    </xf>
    <xf numFmtId="0" fontId="20" fillId="12" borderId="2" xfId="0" applyFont="1" applyFill="1" applyBorder="1" applyAlignment="1" applyProtection="1">
      <alignment horizontal="left" vertical="center" wrapText="1" indent="1"/>
    </xf>
    <xf numFmtId="0" fontId="20" fillId="12" borderId="3" xfId="0" applyFont="1" applyFill="1" applyBorder="1" applyAlignment="1" applyProtection="1">
      <alignment horizontal="left" vertical="center" wrapText="1" indent="1"/>
    </xf>
    <xf numFmtId="0" fontId="20" fillId="12" borderId="5" xfId="0" applyFont="1" applyFill="1" applyBorder="1" applyAlignment="1" applyProtection="1">
      <alignment horizontal="left" vertical="center" wrapText="1" indent="1"/>
    </xf>
    <xf numFmtId="4" fontId="22" fillId="14" borderId="5" xfId="0" applyNumberFormat="1" applyFont="1" applyFill="1" applyBorder="1" applyAlignment="1">
      <alignment horizontal="left"/>
    </xf>
    <xf numFmtId="4" fontId="22" fillId="14" borderId="5" xfId="0" applyNumberFormat="1" applyFont="1" applyFill="1" applyBorder="1" applyAlignment="1">
      <alignment horizontal="left" wrapText="1"/>
    </xf>
    <xf numFmtId="0" fontId="22" fillId="14" borderId="5" xfId="14" applyFont="1" applyFill="1" applyBorder="1" applyAlignment="1">
      <alignment vertical="center" wrapText="1" readingOrder="1"/>
    </xf>
    <xf numFmtId="4" fontId="39" fillId="29" borderId="10" xfId="20" applyNumberFormat="1" applyFont="1" applyFill="1" applyBorder="1" applyAlignment="1">
      <alignment horizontal="right" wrapText="1"/>
    </xf>
    <xf numFmtId="4" fontId="39" fillId="27" borderId="9" xfId="20" applyNumberFormat="1" applyFont="1" applyFill="1" applyBorder="1" applyAlignment="1">
      <alignment horizontal="right" wrapText="1"/>
    </xf>
    <xf numFmtId="4" fontId="39" fillId="27" borderId="10" xfId="20" applyNumberFormat="1" applyFont="1" applyFill="1" applyBorder="1" applyAlignment="1">
      <alignment horizontal="right"/>
    </xf>
    <xf numFmtId="4" fontId="22" fillId="21" borderId="0" xfId="0" applyNumberFormat="1" applyFont="1" applyFill="1" applyAlignment="1"/>
    <xf numFmtId="4" fontId="45" fillId="0" borderId="9" xfId="20" applyNumberFormat="1" applyFont="1" applyBorder="1" applyAlignment="1">
      <alignment horizontal="right" wrapText="1"/>
    </xf>
    <xf numFmtId="0" fontId="32" fillId="0" borderId="0" xfId="19" applyNumberFormat="1" applyFont="1" applyFill="1" applyBorder="1" applyAlignment="1" applyProtection="1">
      <alignment horizontal="center" vertical="center" wrapText="1"/>
    </xf>
    <xf numFmtId="0" fontId="39" fillId="0" borderId="7" xfId="19" quotePrefix="1" applyFont="1" applyBorder="1" applyAlignment="1">
      <alignment horizontal="center" vertical="center" wrapText="1"/>
    </xf>
    <xf numFmtId="0" fontId="39" fillId="0" borderId="8" xfId="19" quotePrefix="1" applyFont="1" applyBorder="1" applyAlignment="1">
      <alignment horizontal="center" vertical="center" wrapText="1"/>
    </xf>
    <xf numFmtId="0" fontId="39" fillId="0" borderId="10" xfId="19" quotePrefix="1" applyFont="1" applyBorder="1" applyAlignment="1">
      <alignment horizontal="center" vertical="center" wrapText="1"/>
    </xf>
    <xf numFmtId="0" fontId="52" fillId="0" borderId="7" xfId="19" quotePrefix="1" applyFont="1" applyBorder="1" applyAlignment="1">
      <alignment horizontal="center" vertical="center" wrapText="1"/>
    </xf>
    <xf numFmtId="0" fontId="52" fillId="0" borderId="8" xfId="19" quotePrefix="1" applyFont="1" applyBorder="1" applyAlignment="1">
      <alignment horizontal="center" vertical="center" wrapText="1"/>
    </xf>
    <xf numFmtId="0" fontId="52" fillId="0" borderId="10" xfId="19" quotePrefix="1" applyFont="1" applyBorder="1" applyAlignment="1">
      <alignment horizontal="center" vertical="center" wrapText="1"/>
    </xf>
    <xf numFmtId="0" fontId="34" fillId="0" borderId="0" xfId="19" applyNumberFormat="1" applyFont="1" applyFill="1" applyBorder="1" applyAlignment="1" applyProtection="1">
      <alignment vertical="center" wrapText="1"/>
    </xf>
    <xf numFmtId="4" fontId="40" fillId="27" borderId="7" xfId="19" applyNumberFormat="1" applyFont="1" applyFill="1" applyBorder="1" applyAlignment="1" applyProtection="1">
      <alignment horizontal="left" vertical="center" wrapText="1"/>
    </xf>
    <xf numFmtId="4" fontId="41" fillId="27" borderId="8" xfId="19" applyNumberFormat="1" applyFont="1" applyFill="1" applyBorder="1" applyAlignment="1" applyProtection="1">
      <alignment vertical="center" wrapText="1"/>
    </xf>
    <xf numFmtId="4" fontId="41" fillId="27" borderId="8" xfId="19" applyNumberFormat="1" applyFont="1" applyFill="1" applyBorder="1" applyAlignment="1" applyProtection="1">
      <alignment vertical="center"/>
    </xf>
    <xf numFmtId="4" fontId="40" fillId="0" borderId="7" xfId="19" applyNumberFormat="1" applyFont="1" applyFill="1" applyBorder="1" applyAlignment="1" applyProtection="1">
      <alignment horizontal="left" vertical="center" wrapText="1"/>
    </xf>
    <xf numFmtId="4" fontId="41" fillId="0" borderId="8" xfId="19" applyNumberFormat="1" applyFont="1" applyFill="1" applyBorder="1" applyAlignment="1" applyProtection="1">
      <alignment vertical="center" wrapText="1"/>
    </xf>
    <xf numFmtId="4" fontId="41" fillId="0" borderId="8" xfId="19" applyNumberFormat="1" applyFont="1" applyFill="1" applyBorder="1" applyAlignment="1" applyProtection="1">
      <alignment vertical="center"/>
    </xf>
    <xf numFmtId="4" fontId="40" fillId="0" borderId="7" xfId="19" quotePrefix="1" applyNumberFormat="1" applyFont="1" applyFill="1" applyBorder="1" applyAlignment="1">
      <alignment horizontal="left" vertical="center"/>
    </xf>
    <xf numFmtId="4" fontId="32" fillId="0" borderId="0" xfId="19" applyNumberFormat="1" applyFont="1" applyFill="1" applyBorder="1" applyAlignment="1" applyProtection="1">
      <alignment horizontal="center" vertical="center" wrapText="1"/>
    </xf>
    <xf numFmtId="4" fontId="40" fillId="28" borderId="7" xfId="19" applyNumberFormat="1" applyFont="1" applyFill="1" applyBorder="1" applyAlignment="1" applyProtection="1">
      <alignment horizontal="left" vertical="center" wrapText="1"/>
    </xf>
    <xf numFmtId="4" fontId="40" fillId="28" borderId="8" xfId="19" applyNumberFormat="1" applyFont="1" applyFill="1" applyBorder="1" applyAlignment="1" applyProtection="1">
      <alignment horizontal="left" vertical="center" wrapText="1"/>
    </xf>
    <xf numFmtId="4" fontId="40" fillId="28" borderId="10" xfId="19" applyNumberFormat="1" applyFont="1" applyFill="1" applyBorder="1" applyAlignment="1" applyProtection="1">
      <alignment horizontal="left" vertical="center" wrapText="1"/>
    </xf>
    <xf numFmtId="4" fontId="40" fillId="27" borderId="7" xfId="19" quotePrefix="1" applyNumberFormat="1" applyFont="1" applyFill="1" applyBorder="1" applyAlignment="1" applyProtection="1">
      <alignment horizontal="left" vertical="center" wrapText="1"/>
    </xf>
    <xf numFmtId="4" fontId="40" fillId="27" borderId="8" xfId="19" applyNumberFormat="1" applyFont="1" applyFill="1" applyBorder="1" applyAlignment="1" applyProtection="1">
      <alignment horizontal="left" vertical="center" wrapText="1"/>
    </xf>
    <xf numFmtId="4" fontId="40" fillId="27" borderId="10" xfId="19" applyNumberFormat="1" applyFont="1" applyFill="1" applyBorder="1" applyAlignment="1" applyProtection="1">
      <alignment horizontal="left" vertical="center" wrapText="1"/>
    </xf>
    <xf numFmtId="4" fontId="40" fillId="0" borderId="7" xfId="19" quotePrefix="1" applyNumberFormat="1" applyFont="1" applyFill="1" applyBorder="1" applyAlignment="1" applyProtection="1">
      <alignment horizontal="left" vertical="center" wrapText="1"/>
    </xf>
    <xf numFmtId="4" fontId="40" fillId="0" borderId="7" xfId="19" quotePrefix="1" applyNumberFormat="1" applyFont="1" applyBorder="1" applyAlignment="1">
      <alignment horizontal="left" vertical="center"/>
    </xf>
    <xf numFmtId="4" fontId="40" fillId="0" borderId="7" xfId="19" quotePrefix="1" applyNumberFormat="1" applyFont="1" applyBorder="1" applyAlignment="1">
      <alignment horizontal="left" vertical="center" wrapText="1"/>
    </xf>
    <xf numFmtId="0" fontId="16" fillId="0" borderId="0" xfId="0" applyFont="1" applyFill="1" applyAlignment="1" applyProtection="1">
      <alignment horizontal="center" vertical="center" wrapText="1"/>
    </xf>
    <xf numFmtId="0" fontId="24" fillId="0" borderId="4" xfId="0" applyFont="1" applyFill="1" applyBorder="1" applyAlignment="1">
      <alignment horizontal="center"/>
    </xf>
    <xf numFmtId="0" fontId="24" fillId="9" borderId="4" xfId="0" applyFont="1" applyFill="1" applyBorder="1" applyAlignment="1">
      <alignment horizontal="center" vertical="center"/>
    </xf>
    <xf numFmtId="0" fontId="39" fillId="28" borderId="7" xfId="19" quotePrefix="1" applyFont="1" applyFill="1" applyBorder="1" applyAlignment="1">
      <alignment horizontal="center" vertical="center" wrapText="1"/>
    </xf>
    <xf numFmtId="0" fontId="39" fillId="28" borderId="8" xfId="19" quotePrefix="1" applyFont="1" applyFill="1" applyBorder="1" applyAlignment="1">
      <alignment horizontal="center" vertical="center" wrapText="1"/>
    </xf>
    <xf numFmtId="0" fontId="39" fillId="28" borderId="10" xfId="19" quotePrefix="1" applyFont="1" applyFill="1" applyBorder="1" applyAlignment="1">
      <alignment horizontal="center" vertical="center" wrapText="1"/>
    </xf>
    <xf numFmtId="0" fontId="32" fillId="0" borderId="0" xfId="20" applyFont="1" applyAlignment="1">
      <alignment horizontal="center" vertical="center" wrapText="1"/>
    </xf>
    <xf numFmtId="0" fontId="39" fillId="0" borderId="0" xfId="20" applyFont="1" applyAlignment="1">
      <alignment horizontal="center" vertical="center" wrapText="1"/>
    </xf>
    <xf numFmtId="0" fontId="20" fillId="10" borderId="2" xfId="0" applyFont="1" applyFill="1" applyBorder="1" applyAlignment="1" applyProtection="1">
      <alignment horizontal="center" vertical="center" wrapText="1"/>
    </xf>
    <xf numFmtId="0" fontId="20" fillId="10" borderId="3" xfId="0" applyFont="1" applyFill="1" applyBorder="1" applyAlignment="1" applyProtection="1">
      <alignment horizontal="center" vertical="center" wrapText="1"/>
    </xf>
    <xf numFmtId="0" fontId="20" fillId="10" borderId="5" xfId="0" applyFont="1" applyFill="1" applyBorder="1" applyAlignment="1" applyProtection="1">
      <alignment horizontal="center" vertical="center" wrapText="1"/>
    </xf>
    <xf numFmtId="0" fontId="29" fillId="30" borderId="2" xfId="0" applyFont="1" applyFill="1" applyBorder="1" applyAlignment="1" applyProtection="1">
      <alignment horizontal="center" vertical="center" wrapText="1"/>
    </xf>
    <xf numFmtId="0" fontId="29" fillId="30" borderId="3" xfId="0" applyFont="1" applyFill="1" applyBorder="1" applyAlignment="1" applyProtection="1">
      <alignment horizontal="center" vertical="center" wrapText="1"/>
    </xf>
    <xf numFmtId="0" fontId="29" fillId="30" borderId="5" xfId="0" applyFont="1" applyFill="1" applyBorder="1" applyAlignment="1" applyProtection="1">
      <alignment horizontal="center" vertical="center" wrapText="1"/>
    </xf>
    <xf numFmtId="0" fontId="22" fillId="14" borderId="4" xfId="0" applyFont="1" applyFill="1" applyBorder="1" applyAlignment="1" applyProtection="1">
      <alignment horizontal="left" vertical="center" wrapText="1"/>
    </xf>
    <xf numFmtId="0" fontId="20" fillId="15" borderId="4" xfId="0" applyFont="1" applyFill="1" applyBorder="1" applyAlignment="1" applyProtection="1">
      <alignment horizontal="left" vertical="center" wrapText="1"/>
    </xf>
    <xf numFmtId="0" fontId="20" fillId="16" borderId="4" xfId="0" applyFont="1" applyFill="1" applyBorder="1" applyAlignment="1" applyProtection="1">
      <alignment horizontal="left" vertical="center" wrapText="1"/>
    </xf>
    <xf numFmtId="0" fontId="20" fillId="12" borderId="4" xfId="0" applyFont="1" applyFill="1" applyBorder="1" applyAlignment="1" applyProtection="1">
      <alignment horizontal="left" vertical="center" wrapText="1" indent="1"/>
    </xf>
    <xf numFmtId="0" fontId="20" fillId="17" borderId="4" xfId="0" applyFont="1" applyFill="1" applyBorder="1" applyAlignment="1" applyProtection="1">
      <alignment horizontal="left" vertical="center" wrapText="1"/>
    </xf>
    <xf numFmtId="0" fontId="22" fillId="14" borderId="2" xfId="0" applyFont="1" applyFill="1" applyBorder="1" applyAlignment="1" applyProtection="1">
      <alignment horizontal="left" vertical="center" wrapText="1"/>
    </xf>
    <xf numFmtId="0" fontId="22" fillId="14" borderId="3" xfId="0" applyFont="1" applyFill="1" applyBorder="1" applyAlignment="1" applyProtection="1">
      <alignment horizontal="left" vertical="center" wrapText="1"/>
    </xf>
    <xf numFmtId="0" fontId="22" fillId="14" borderId="5" xfId="0" applyFont="1" applyFill="1" applyBorder="1" applyAlignment="1" applyProtection="1">
      <alignment horizontal="left" vertical="center" wrapText="1"/>
    </xf>
    <xf numFmtId="0" fontId="20" fillId="15" borderId="2" xfId="0" applyFont="1" applyFill="1" applyBorder="1" applyAlignment="1" applyProtection="1">
      <alignment horizontal="left" vertical="center" wrapText="1"/>
    </xf>
    <xf numFmtId="0" fontId="20" fillId="15" borderId="3" xfId="0" applyFont="1" applyFill="1" applyBorder="1" applyAlignment="1" applyProtection="1">
      <alignment horizontal="left" vertical="center" wrapText="1"/>
    </xf>
    <xf numFmtId="0" fontId="20" fillId="15" borderId="5" xfId="0" applyFont="1" applyFill="1" applyBorder="1" applyAlignment="1" applyProtection="1">
      <alignment horizontal="left" vertical="center" wrapText="1"/>
    </xf>
    <xf numFmtId="0" fontId="20" fillId="16" borderId="2" xfId="0" applyFont="1" applyFill="1" applyBorder="1" applyAlignment="1" applyProtection="1">
      <alignment horizontal="left" vertical="center" wrapText="1"/>
    </xf>
    <xf numFmtId="0" fontId="20" fillId="16" borderId="3" xfId="0" applyFont="1" applyFill="1" applyBorder="1" applyAlignment="1" applyProtection="1">
      <alignment horizontal="left" vertical="center" wrapText="1"/>
    </xf>
    <xf numFmtId="0" fontId="20" fillId="16" borderId="5" xfId="0" applyFont="1" applyFill="1" applyBorder="1" applyAlignment="1" applyProtection="1">
      <alignment horizontal="left" vertical="center" wrapText="1"/>
    </xf>
    <xf numFmtId="0" fontId="20" fillId="31" borderId="2" xfId="0" applyFont="1" applyFill="1" applyBorder="1" applyAlignment="1" applyProtection="1">
      <alignment horizontal="left" vertical="center" wrapText="1"/>
    </xf>
    <xf numFmtId="0" fontId="20" fillId="31" borderId="3" xfId="0" applyFont="1" applyFill="1" applyBorder="1" applyAlignment="1" applyProtection="1">
      <alignment horizontal="left" vertical="center" wrapText="1"/>
    </xf>
    <xf numFmtId="0" fontId="20" fillId="31" borderId="17" xfId="0" applyFont="1" applyFill="1" applyBorder="1" applyAlignment="1" applyProtection="1">
      <alignment horizontal="left" vertical="center" wrapText="1"/>
    </xf>
    <xf numFmtId="0" fontId="20" fillId="12" borderId="2" xfId="0" applyFont="1" applyFill="1" applyBorder="1" applyAlignment="1" applyProtection="1">
      <alignment horizontal="left" vertical="center" wrapText="1" indent="1"/>
    </xf>
    <xf numFmtId="0" fontId="20" fillId="12" borderId="3" xfId="0" applyFont="1" applyFill="1" applyBorder="1" applyAlignment="1" applyProtection="1">
      <alignment horizontal="left" vertical="center" wrapText="1" indent="1"/>
    </xf>
    <xf numFmtId="0" fontId="20" fillId="12" borderId="5" xfId="0" applyFont="1" applyFill="1" applyBorder="1" applyAlignment="1" applyProtection="1">
      <alignment horizontal="left" vertical="center" wrapText="1" inden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al" xfId="14"/>
    <cellStyle name="Normalno" xfId="0" builtinId="0" customBuiltin="1"/>
    <cellStyle name="Normalno 2" xfId="19"/>
    <cellStyle name="Normalno 3" xfId="20"/>
    <cellStyle name="Note" xfId="15"/>
    <cellStyle name="Status" xfId="16"/>
    <cellStyle name="Text" xfId="17"/>
    <cellStyle name="Warning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zoomScaleNormal="100" workbookViewId="0">
      <selection activeCell="P41" sqref="P41"/>
    </sheetView>
  </sheetViews>
  <sheetFormatPr defaultColWidth="9.140625" defaultRowHeight="15" x14ac:dyDescent="0.25"/>
  <cols>
    <col min="1" max="4" width="9.140625" style="106"/>
    <col min="5" max="5" width="12.7109375" style="106" customWidth="1"/>
    <col min="6" max="6" width="19.7109375" style="106" customWidth="1"/>
    <col min="7" max="7" width="19" style="106" hidden="1" customWidth="1"/>
    <col min="8" max="8" width="19" style="106" customWidth="1"/>
    <col min="9" max="9" width="18.28515625" style="106" customWidth="1"/>
    <col min="10" max="10" width="9" style="106" customWidth="1"/>
    <col min="11" max="11" width="8.7109375" style="106" customWidth="1"/>
    <col min="12" max="16384" width="9.140625" style="106"/>
  </cols>
  <sheetData>
    <row r="1" spans="1:11" ht="42" customHeight="1" x14ac:dyDescent="0.25">
      <c r="A1" s="253" t="s">
        <v>256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ht="18" x14ac:dyDescent="0.25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1" ht="15.75" x14ac:dyDescent="0.25">
      <c r="A3" s="253" t="s">
        <v>0</v>
      </c>
      <c r="B3" s="253"/>
      <c r="C3" s="253"/>
      <c r="D3" s="253"/>
      <c r="E3" s="253"/>
      <c r="F3" s="253"/>
      <c r="G3" s="253"/>
      <c r="H3" s="253"/>
      <c r="I3" s="260"/>
      <c r="J3" s="260"/>
    </row>
    <row r="4" spans="1:11" ht="18" x14ac:dyDescent="0.25">
      <c r="A4" s="107"/>
      <c r="B4" s="107"/>
      <c r="C4" s="107"/>
      <c r="D4" s="107"/>
      <c r="E4" s="107"/>
      <c r="F4" s="107"/>
      <c r="G4" s="107"/>
      <c r="H4" s="107"/>
      <c r="I4" s="108"/>
      <c r="J4" s="108"/>
    </row>
    <row r="5" spans="1:11" ht="15.75" customHeight="1" x14ac:dyDescent="0.25">
      <c r="A5" s="253" t="s">
        <v>1</v>
      </c>
      <c r="B5" s="253"/>
      <c r="C5" s="253"/>
      <c r="D5" s="253"/>
      <c r="E5" s="253"/>
      <c r="F5" s="253"/>
      <c r="G5" s="253"/>
      <c r="H5" s="253"/>
      <c r="I5" s="253"/>
      <c r="J5" s="253"/>
      <c r="K5" s="253"/>
    </row>
    <row r="6" spans="1:11" ht="18" x14ac:dyDescent="0.25">
      <c r="A6" s="109"/>
      <c r="B6" s="110"/>
      <c r="C6" s="110"/>
      <c r="D6" s="110"/>
      <c r="E6" s="111"/>
      <c r="F6" s="112"/>
      <c r="G6" s="112"/>
      <c r="H6" s="112"/>
      <c r="I6" s="112"/>
      <c r="J6" s="113"/>
    </row>
    <row r="7" spans="1:11" ht="25.5" customHeight="1" x14ac:dyDescent="0.25">
      <c r="A7" s="254" t="s">
        <v>191</v>
      </c>
      <c r="B7" s="255"/>
      <c r="C7" s="255"/>
      <c r="D7" s="255"/>
      <c r="E7" s="256"/>
      <c r="F7" s="114" t="s">
        <v>252</v>
      </c>
      <c r="G7" s="114" t="s">
        <v>212</v>
      </c>
      <c r="H7" s="114" t="s">
        <v>257</v>
      </c>
      <c r="I7" s="114" t="s">
        <v>258</v>
      </c>
      <c r="J7" s="114" t="s">
        <v>213</v>
      </c>
      <c r="K7" s="114" t="s">
        <v>213</v>
      </c>
    </row>
    <row r="8" spans="1:11" ht="11.25" customHeight="1" x14ac:dyDescent="0.25">
      <c r="A8" s="257">
        <v>1</v>
      </c>
      <c r="B8" s="258"/>
      <c r="C8" s="258"/>
      <c r="D8" s="258"/>
      <c r="E8" s="259"/>
      <c r="F8" s="171">
        <v>2</v>
      </c>
      <c r="G8" s="171">
        <v>3</v>
      </c>
      <c r="H8" s="171">
        <v>3</v>
      </c>
      <c r="I8" s="171">
        <v>4</v>
      </c>
      <c r="J8" s="172" t="s">
        <v>236</v>
      </c>
      <c r="K8" s="172" t="s">
        <v>237</v>
      </c>
    </row>
    <row r="9" spans="1:11" x14ac:dyDescent="0.25">
      <c r="A9" s="261" t="s">
        <v>2</v>
      </c>
      <c r="B9" s="262"/>
      <c r="C9" s="262"/>
      <c r="D9" s="262"/>
      <c r="E9" s="263"/>
      <c r="F9" s="115">
        <f>F10+F11</f>
        <v>1699285.04</v>
      </c>
      <c r="G9" s="115">
        <f t="shared" ref="G9:I9" si="0">G10+G11</f>
        <v>2143275.96</v>
      </c>
      <c r="H9" s="115">
        <f t="shared" si="0"/>
        <v>3845475</v>
      </c>
      <c r="I9" s="115">
        <f t="shared" si="0"/>
        <v>1832272.75</v>
      </c>
      <c r="J9" s="115">
        <f>I9/F9*100</f>
        <v>107.82609785112921</v>
      </c>
      <c r="K9" s="115">
        <f>I9/H9*100</f>
        <v>47.647501283976624</v>
      </c>
    </row>
    <row r="10" spans="1:11" x14ac:dyDescent="0.25">
      <c r="A10" s="264" t="s">
        <v>177</v>
      </c>
      <c r="B10" s="265"/>
      <c r="C10" s="265"/>
      <c r="D10" s="265"/>
      <c r="E10" s="266"/>
      <c r="F10" s="116">
        <v>1699285.04</v>
      </c>
      <c r="G10" s="116">
        <v>2143275.96</v>
      </c>
      <c r="H10" s="116">
        <v>3845475</v>
      </c>
      <c r="I10" s="116">
        <v>1832272.75</v>
      </c>
      <c r="J10" s="116">
        <f t="shared" ref="J10:J14" si="1">I10/F10*100</f>
        <v>107.82609785112921</v>
      </c>
      <c r="K10" s="116">
        <f t="shared" ref="K10:K15" si="2">I10/H10*100</f>
        <v>47.647501283976624</v>
      </c>
    </row>
    <row r="11" spans="1:11" x14ac:dyDescent="0.25">
      <c r="A11" s="267" t="s">
        <v>178</v>
      </c>
      <c r="B11" s="266"/>
      <c r="C11" s="266"/>
      <c r="D11" s="266"/>
      <c r="E11" s="266"/>
      <c r="F11" s="116">
        <v>0</v>
      </c>
      <c r="G11" s="116">
        <v>0</v>
      </c>
      <c r="H11" s="116">
        <v>0</v>
      </c>
      <c r="I11" s="116">
        <v>0</v>
      </c>
      <c r="J11" s="116">
        <v>0</v>
      </c>
      <c r="K11" s="116">
        <v>0</v>
      </c>
    </row>
    <row r="12" spans="1:11" x14ac:dyDescent="0.25">
      <c r="A12" s="117" t="s">
        <v>3</v>
      </c>
      <c r="B12" s="118"/>
      <c r="C12" s="118"/>
      <c r="D12" s="118"/>
      <c r="E12" s="118"/>
      <c r="F12" s="115">
        <f>F13+F14</f>
        <v>1941446.4200000002</v>
      </c>
      <c r="G12" s="115">
        <f t="shared" ref="G12:I12" si="3">G13+G14</f>
        <v>2196365.0799999996</v>
      </c>
      <c r="H12" s="115">
        <f t="shared" si="3"/>
        <v>3899475</v>
      </c>
      <c r="I12" s="115">
        <f t="shared" si="3"/>
        <v>1924463.22</v>
      </c>
      <c r="J12" s="115">
        <f t="shared" si="1"/>
        <v>99.12522952861093</v>
      </c>
      <c r="K12" s="115">
        <f t="shared" si="2"/>
        <v>49.351854288077242</v>
      </c>
    </row>
    <row r="13" spans="1:11" x14ac:dyDescent="0.25">
      <c r="A13" s="275" t="s">
        <v>179</v>
      </c>
      <c r="B13" s="265"/>
      <c r="C13" s="265"/>
      <c r="D13" s="265"/>
      <c r="E13" s="265"/>
      <c r="F13" s="116">
        <v>1912656.56</v>
      </c>
      <c r="G13" s="116">
        <v>2189330.7599999998</v>
      </c>
      <c r="H13" s="116">
        <v>3844695</v>
      </c>
      <c r="I13" s="116">
        <v>1914184.26</v>
      </c>
      <c r="J13" s="116">
        <f t="shared" si="1"/>
        <v>100.07987320002709</v>
      </c>
      <c r="K13" s="116">
        <f t="shared" si="2"/>
        <v>49.787675225212922</v>
      </c>
    </row>
    <row r="14" spans="1:11" x14ac:dyDescent="0.25">
      <c r="A14" s="276" t="s">
        <v>180</v>
      </c>
      <c r="B14" s="266"/>
      <c r="C14" s="266"/>
      <c r="D14" s="266"/>
      <c r="E14" s="266"/>
      <c r="F14" s="120">
        <v>28789.86</v>
      </c>
      <c r="G14" s="120">
        <v>7034.32</v>
      </c>
      <c r="H14" s="120">
        <v>54780</v>
      </c>
      <c r="I14" s="120">
        <v>10278.959999999999</v>
      </c>
      <c r="J14" s="120">
        <f t="shared" si="1"/>
        <v>35.703403906792182</v>
      </c>
      <c r="K14" s="120">
        <f t="shared" si="2"/>
        <v>18.764074479737129</v>
      </c>
    </row>
    <row r="15" spans="1:11" x14ac:dyDescent="0.25">
      <c r="A15" s="272" t="s">
        <v>4</v>
      </c>
      <c r="B15" s="262"/>
      <c r="C15" s="262"/>
      <c r="D15" s="262"/>
      <c r="E15" s="262"/>
      <c r="F15" s="115">
        <f>F9-F12</f>
        <v>-242161.38000000012</v>
      </c>
      <c r="G15" s="115">
        <f t="shared" ref="G15:I15" si="4">G9-G12</f>
        <v>-53089.119999999646</v>
      </c>
      <c r="H15" s="115">
        <f t="shared" si="4"/>
        <v>-54000</v>
      </c>
      <c r="I15" s="115">
        <f t="shared" si="4"/>
        <v>-92190.469999999972</v>
      </c>
      <c r="J15" s="115">
        <v>0</v>
      </c>
      <c r="K15" s="115">
        <f t="shared" si="2"/>
        <v>170.72309259259256</v>
      </c>
    </row>
    <row r="16" spans="1:11" ht="18" x14ac:dyDescent="0.25">
      <c r="A16" s="121"/>
      <c r="B16" s="122"/>
      <c r="C16" s="122"/>
      <c r="D16" s="122"/>
      <c r="E16" s="122"/>
      <c r="F16" s="122"/>
      <c r="G16" s="122"/>
      <c r="H16" s="123"/>
      <c r="I16" s="123"/>
      <c r="J16" s="123"/>
    </row>
    <row r="17" spans="1:11" ht="15.75" customHeight="1" x14ac:dyDescent="0.25">
      <c r="A17" s="268" t="s">
        <v>5</v>
      </c>
      <c r="B17" s="268"/>
      <c r="C17" s="268"/>
      <c r="D17" s="268"/>
      <c r="E17" s="268"/>
      <c r="F17" s="268"/>
      <c r="G17" s="268"/>
      <c r="H17" s="268"/>
      <c r="I17" s="268"/>
      <c r="J17" s="268"/>
      <c r="K17" s="268"/>
    </row>
    <row r="18" spans="1:11" ht="18" x14ac:dyDescent="0.25">
      <c r="A18" s="121"/>
      <c r="B18" s="122"/>
      <c r="C18" s="122"/>
      <c r="D18" s="122"/>
      <c r="E18" s="122"/>
      <c r="F18" s="122"/>
      <c r="G18" s="122"/>
      <c r="H18" s="123"/>
      <c r="I18" s="123"/>
      <c r="J18" s="123"/>
    </row>
    <row r="19" spans="1:11" ht="25.5" customHeight="1" x14ac:dyDescent="0.25">
      <c r="A19" s="254" t="s">
        <v>191</v>
      </c>
      <c r="B19" s="255"/>
      <c r="C19" s="255"/>
      <c r="D19" s="255"/>
      <c r="E19" s="256"/>
      <c r="F19" s="114" t="s">
        <v>252</v>
      </c>
      <c r="G19" s="114" t="s">
        <v>212</v>
      </c>
      <c r="H19" s="114" t="s">
        <v>257</v>
      </c>
      <c r="I19" s="114" t="s">
        <v>258</v>
      </c>
      <c r="J19" s="114" t="s">
        <v>213</v>
      </c>
      <c r="K19" s="114" t="s">
        <v>213</v>
      </c>
    </row>
    <row r="20" spans="1:11" ht="11.25" customHeight="1" x14ac:dyDescent="0.25">
      <c r="A20" s="257">
        <v>1</v>
      </c>
      <c r="B20" s="258"/>
      <c r="C20" s="258"/>
      <c r="D20" s="258"/>
      <c r="E20" s="259"/>
      <c r="F20" s="171">
        <v>2</v>
      </c>
      <c r="G20" s="171">
        <v>3</v>
      </c>
      <c r="H20" s="171">
        <v>3</v>
      </c>
      <c r="I20" s="171">
        <v>4</v>
      </c>
      <c r="J20" s="172" t="s">
        <v>236</v>
      </c>
      <c r="K20" s="172" t="s">
        <v>237</v>
      </c>
    </row>
    <row r="21" spans="1:11" x14ac:dyDescent="0.25">
      <c r="A21" s="276" t="s">
        <v>181</v>
      </c>
      <c r="B21" s="266"/>
      <c r="C21" s="266"/>
      <c r="D21" s="266"/>
      <c r="E21" s="266"/>
      <c r="F21" s="120">
        <v>0</v>
      </c>
      <c r="G21" s="120">
        <v>0</v>
      </c>
      <c r="H21" s="120">
        <v>0</v>
      </c>
      <c r="I21" s="120">
        <v>0</v>
      </c>
      <c r="J21" s="119">
        <v>0</v>
      </c>
      <c r="K21" s="119">
        <v>0</v>
      </c>
    </row>
    <row r="22" spans="1:11" ht="26.25" customHeight="1" x14ac:dyDescent="0.25">
      <c r="A22" s="277" t="s">
        <v>182</v>
      </c>
      <c r="B22" s="265"/>
      <c r="C22" s="265"/>
      <c r="D22" s="265"/>
      <c r="E22" s="265"/>
      <c r="F22" s="120">
        <v>0</v>
      </c>
      <c r="G22" s="120">
        <v>0</v>
      </c>
      <c r="H22" s="120">
        <v>0</v>
      </c>
      <c r="I22" s="120">
        <v>0</v>
      </c>
      <c r="J22" s="119">
        <v>0</v>
      </c>
      <c r="K22" s="119">
        <v>0</v>
      </c>
    </row>
    <row r="23" spans="1:11" x14ac:dyDescent="0.25">
      <c r="A23" s="272" t="s">
        <v>6</v>
      </c>
      <c r="B23" s="262"/>
      <c r="C23" s="262"/>
      <c r="D23" s="262"/>
      <c r="E23" s="262"/>
      <c r="F23" s="115">
        <f>F21-F22</f>
        <v>0</v>
      </c>
      <c r="G23" s="115">
        <f t="shared" ref="G23:J23" si="5">G21-G22</f>
        <v>0</v>
      </c>
      <c r="H23" s="115">
        <f t="shared" si="5"/>
        <v>0</v>
      </c>
      <c r="I23" s="115">
        <f t="shared" si="5"/>
        <v>0</v>
      </c>
      <c r="J23" s="115">
        <f t="shared" si="5"/>
        <v>0</v>
      </c>
      <c r="K23" s="115">
        <v>0</v>
      </c>
    </row>
    <row r="24" spans="1:11" x14ac:dyDescent="0.25">
      <c r="A24" s="272" t="s">
        <v>7</v>
      </c>
      <c r="B24" s="262"/>
      <c r="C24" s="262"/>
      <c r="D24" s="262"/>
      <c r="E24" s="262"/>
      <c r="F24" s="115">
        <f>F15+F23</f>
        <v>-242161.38000000012</v>
      </c>
      <c r="G24" s="115">
        <f t="shared" ref="G24:I24" si="6">G15+G23</f>
        <v>-53089.119999999646</v>
      </c>
      <c r="H24" s="115">
        <f t="shared" si="6"/>
        <v>-54000</v>
      </c>
      <c r="I24" s="115">
        <f t="shared" si="6"/>
        <v>-92190.469999999972</v>
      </c>
      <c r="J24" s="115">
        <v>0</v>
      </c>
      <c r="K24" s="115">
        <v>0</v>
      </c>
    </row>
    <row r="25" spans="1:11" ht="18" x14ac:dyDescent="0.25">
      <c r="A25" s="124"/>
      <c r="B25" s="122"/>
      <c r="C25" s="122"/>
      <c r="D25" s="122"/>
      <c r="E25" s="122"/>
      <c r="F25" s="122"/>
      <c r="G25" s="122"/>
      <c r="H25" s="123"/>
      <c r="I25" s="123"/>
      <c r="J25" s="123"/>
    </row>
    <row r="26" spans="1:11" ht="15.75" customHeight="1" x14ac:dyDescent="0.25">
      <c r="A26" s="268" t="s">
        <v>183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</row>
    <row r="27" spans="1:11" ht="15.75" x14ac:dyDescent="0.25">
      <c r="A27" s="125"/>
      <c r="B27" s="126"/>
      <c r="C27" s="126"/>
      <c r="D27" s="126"/>
      <c r="E27" s="126"/>
      <c r="F27" s="126"/>
      <c r="G27" s="126"/>
      <c r="H27" s="126"/>
      <c r="I27" s="126"/>
      <c r="J27" s="126"/>
    </row>
    <row r="28" spans="1:11" ht="25.5" customHeight="1" x14ac:dyDescent="0.25">
      <c r="A28" s="254" t="s">
        <v>191</v>
      </c>
      <c r="B28" s="255"/>
      <c r="C28" s="255"/>
      <c r="D28" s="255"/>
      <c r="E28" s="256"/>
      <c r="F28" s="114" t="s">
        <v>252</v>
      </c>
      <c r="G28" s="114" t="s">
        <v>212</v>
      </c>
      <c r="H28" s="114" t="s">
        <v>257</v>
      </c>
      <c r="I28" s="114" t="s">
        <v>258</v>
      </c>
      <c r="J28" s="114" t="s">
        <v>213</v>
      </c>
      <c r="K28" s="114" t="s">
        <v>213</v>
      </c>
    </row>
    <row r="29" spans="1:11" ht="11.25" customHeight="1" x14ac:dyDescent="0.25">
      <c r="A29" s="257">
        <v>1</v>
      </c>
      <c r="B29" s="258"/>
      <c r="C29" s="258"/>
      <c r="D29" s="258"/>
      <c r="E29" s="259"/>
      <c r="F29" s="171">
        <v>2</v>
      </c>
      <c r="G29" s="171">
        <v>3</v>
      </c>
      <c r="H29" s="171">
        <v>3</v>
      </c>
      <c r="I29" s="171">
        <v>4</v>
      </c>
      <c r="J29" s="172" t="s">
        <v>236</v>
      </c>
      <c r="K29" s="172" t="s">
        <v>237</v>
      </c>
    </row>
    <row r="30" spans="1:11" ht="27" customHeight="1" x14ac:dyDescent="0.25">
      <c r="A30" s="269" t="s">
        <v>184</v>
      </c>
      <c r="B30" s="270"/>
      <c r="C30" s="270"/>
      <c r="D30" s="270"/>
      <c r="E30" s="271"/>
      <c r="F30" s="127">
        <v>132514.74</v>
      </c>
      <c r="G30" s="127">
        <v>53089.120000000003</v>
      </c>
      <c r="H30" s="127">
        <v>54000</v>
      </c>
      <c r="I30" s="127">
        <v>-201562.49</v>
      </c>
      <c r="J30" s="128">
        <f>I30/F30*100</f>
        <v>-152.10571291918166</v>
      </c>
      <c r="K30" s="128">
        <f>I30/H30*100</f>
        <v>-373.26387037037034</v>
      </c>
    </row>
    <row r="31" spans="1:11" ht="15" customHeight="1" x14ac:dyDescent="0.25">
      <c r="A31" s="272" t="s">
        <v>185</v>
      </c>
      <c r="B31" s="262"/>
      <c r="C31" s="262"/>
      <c r="D31" s="262"/>
      <c r="E31" s="262"/>
      <c r="F31" s="129">
        <v>-109646.64</v>
      </c>
      <c r="G31" s="129">
        <f t="shared" ref="G31:I31" si="7">G24+G30</f>
        <v>3.5652192309498787E-10</v>
      </c>
      <c r="H31" s="129">
        <f t="shared" si="7"/>
        <v>0</v>
      </c>
      <c r="I31" s="129">
        <f t="shared" si="7"/>
        <v>-293752.95999999996</v>
      </c>
      <c r="J31" s="129">
        <f>I31/F31*100</f>
        <v>267.90876583176646</v>
      </c>
      <c r="K31" s="130">
        <v>0</v>
      </c>
    </row>
    <row r="32" spans="1:11" ht="45" customHeight="1" x14ac:dyDescent="0.25">
      <c r="A32" s="261" t="s">
        <v>186</v>
      </c>
      <c r="B32" s="273"/>
      <c r="C32" s="273"/>
      <c r="D32" s="273"/>
      <c r="E32" s="274"/>
      <c r="F32" s="207">
        <f>F15+F23+F30-F31</f>
        <v>-1.3096723705530167E-10</v>
      </c>
      <c r="G32" s="129">
        <f t="shared" ref="G32:I32" si="8">G15+G23+G30-G31</f>
        <v>0</v>
      </c>
      <c r="H32" s="129">
        <f t="shared" si="8"/>
        <v>0</v>
      </c>
      <c r="I32" s="129">
        <f t="shared" si="8"/>
        <v>0</v>
      </c>
      <c r="J32" s="130">
        <v>0</v>
      </c>
      <c r="K32" s="130">
        <v>0</v>
      </c>
    </row>
    <row r="33" spans="1:10" ht="15.75" x14ac:dyDescent="0.25">
      <c r="A33" s="131"/>
      <c r="B33" s="132"/>
      <c r="C33" s="132"/>
      <c r="D33" s="132"/>
      <c r="E33" s="132"/>
      <c r="F33" s="132"/>
      <c r="G33" s="132"/>
      <c r="H33" s="132"/>
      <c r="I33" s="132"/>
      <c r="J33" s="132"/>
    </row>
    <row r="34" spans="1:10" ht="17.25" customHeight="1" x14ac:dyDescent="0.25">
      <c r="A34" s="133"/>
      <c r="B34" s="133"/>
      <c r="C34" s="133"/>
      <c r="D34" s="133"/>
      <c r="E34" s="133"/>
      <c r="F34" s="133"/>
      <c r="G34" s="133"/>
      <c r="H34" s="133"/>
      <c r="I34" s="133"/>
      <c r="J34" s="133"/>
    </row>
    <row r="35" spans="1:10" ht="9" customHeight="1" x14ac:dyDescent="0.25"/>
  </sheetData>
  <mergeCells count="24">
    <mergeCell ref="A30:E30"/>
    <mergeCell ref="A31:E31"/>
    <mergeCell ref="A32:E32"/>
    <mergeCell ref="A28:E28"/>
    <mergeCell ref="A13:E13"/>
    <mergeCell ref="A14:E14"/>
    <mergeCell ref="A15:E15"/>
    <mergeCell ref="A21:E21"/>
    <mergeCell ref="A26:K26"/>
    <mergeCell ref="A20:E20"/>
    <mergeCell ref="A29:E29"/>
    <mergeCell ref="A22:E22"/>
    <mergeCell ref="A23:E23"/>
    <mergeCell ref="A24:E24"/>
    <mergeCell ref="A1:K1"/>
    <mergeCell ref="A7:E7"/>
    <mergeCell ref="A8:E8"/>
    <mergeCell ref="A19:E19"/>
    <mergeCell ref="A3:J3"/>
    <mergeCell ref="A9:E9"/>
    <mergeCell ref="A10:E10"/>
    <mergeCell ref="A11:E11"/>
    <mergeCell ref="A5:K5"/>
    <mergeCell ref="A17:K17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198"/>
  <sheetViews>
    <sheetView topLeftCell="A31" zoomScaleNormal="100" zoomScaleSheetLayoutView="80" workbookViewId="0">
      <selection activeCell="P57" sqref="P57"/>
    </sheetView>
  </sheetViews>
  <sheetFormatPr defaultRowHeight="15" x14ac:dyDescent="0.25"/>
  <cols>
    <col min="1" max="1" width="5" customWidth="1"/>
    <col min="2" max="2" width="5.85546875" customWidth="1"/>
    <col min="3" max="3" width="8.7109375" customWidth="1"/>
    <col min="4" max="4" width="9" customWidth="1"/>
    <col min="5" max="5" width="26.7109375" customWidth="1"/>
    <col min="6" max="6" width="21.28515625" customWidth="1"/>
    <col min="7" max="7" width="26.7109375" hidden="1" customWidth="1"/>
    <col min="8" max="8" width="20" customWidth="1"/>
    <col min="9" max="9" width="18" customWidth="1"/>
    <col min="10" max="10" width="9.140625" customWidth="1"/>
    <col min="11" max="11" width="8.5703125" customWidth="1"/>
    <col min="12" max="12" width="13.42578125" customWidth="1"/>
    <col min="13" max="13" width="11.7109375" bestFit="1" customWidth="1"/>
    <col min="14" max="58" width="9" customWidth="1"/>
    <col min="59" max="1018" width="12.140625" customWidth="1"/>
    <col min="1019" max="1019" width="9.140625" customWidth="1"/>
  </cols>
  <sheetData>
    <row r="1" spans="1:58" ht="15.75" customHeight="1" x14ac:dyDescent="0.2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</row>
    <row r="2" spans="1:58" ht="18" x14ac:dyDescent="0.25">
      <c r="A2" s="1"/>
      <c r="B2" s="1"/>
      <c r="C2" s="1"/>
      <c r="D2" s="1"/>
      <c r="E2" s="1"/>
      <c r="F2" s="1"/>
      <c r="G2" s="1"/>
      <c r="H2" s="1"/>
      <c r="I2" s="2"/>
      <c r="J2" s="2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</row>
    <row r="3" spans="1:58" ht="18" customHeight="1" x14ac:dyDescent="0.25">
      <c r="A3" s="278" t="s">
        <v>8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</row>
    <row r="4" spans="1:58" ht="18" x14ac:dyDescent="0.25">
      <c r="A4" s="1"/>
      <c r="B4" s="1"/>
      <c r="C4" s="1"/>
      <c r="D4" s="1"/>
      <c r="E4" s="1"/>
      <c r="F4" s="1"/>
      <c r="G4" s="1"/>
      <c r="H4" s="1"/>
      <c r="I4" s="2"/>
      <c r="J4" s="2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</row>
    <row r="5" spans="1:58" ht="15.75" customHeight="1" x14ac:dyDescent="0.25">
      <c r="A5" s="278" t="s">
        <v>187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</row>
    <row r="6" spans="1:58" ht="18" x14ac:dyDescent="0.25">
      <c r="A6" s="1"/>
      <c r="B6" s="1"/>
      <c r="C6" s="1"/>
      <c r="D6" s="1"/>
      <c r="E6" s="1"/>
      <c r="F6" s="1"/>
      <c r="G6" s="1"/>
      <c r="H6" s="1"/>
      <c r="I6" s="2"/>
      <c r="J6" s="100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</row>
    <row r="7" spans="1:58" s="106" customFormat="1" ht="25.5" customHeight="1" x14ac:dyDescent="0.25">
      <c r="A7" s="281" t="s">
        <v>191</v>
      </c>
      <c r="B7" s="282"/>
      <c r="C7" s="282"/>
      <c r="D7" s="282"/>
      <c r="E7" s="283"/>
      <c r="F7" s="173" t="s">
        <v>252</v>
      </c>
      <c r="G7" s="173" t="s">
        <v>212</v>
      </c>
      <c r="H7" s="173" t="s">
        <v>257</v>
      </c>
      <c r="I7" s="173" t="s">
        <v>258</v>
      </c>
      <c r="J7" s="173" t="s">
        <v>213</v>
      </c>
      <c r="K7" s="173" t="s">
        <v>213</v>
      </c>
    </row>
    <row r="8" spans="1:58" s="106" customFormat="1" ht="11.25" customHeight="1" x14ac:dyDescent="0.25">
      <c r="A8" s="257">
        <v>1</v>
      </c>
      <c r="B8" s="258"/>
      <c r="C8" s="258"/>
      <c r="D8" s="258"/>
      <c r="E8" s="259"/>
      <c r="F8" s="171">
        <v>2</v>
      </c>
      <c r="G8" s="171">
        <v>3</v>
      </c>
      <c r="H8" s="171">
        <v>3</v>
      </c>
      <c r="I8" s="171">
        <v>4</v>
      </c>
      <c r="J8" s="172" t="s">
        <v>236</v>
      </c>
      <c r="K8" s="172" t="s">
        <v>237</v>
      </c>
    </row>
    <row r="9" spans="1:58" ht="15.75" customHeight="1" x14ac:dyDescent="0.25">
      <c r="A9" s="3">
        <v>6</v>
      </c>
      <c r="B9" s="3"/>
      <c r="C9" s="3"/>
      <c r="D9" s="3"/>
      <c r="E9" s="3" t="s">
        <v>9</v>
      </c>
      <c r="F9" s="4">
        <f>F10+F21+F25+F28+F34+F38</f>
        <v>1699285.04</v>
      </c>
      <c r="G9" s="4">
        <f>G10+G21+G25+G28+G34+G38</f>
        <v>2143275.94</v>
      </c>
      <c r="H9" s="4">
        <f>H10+H21+H25+H28+H34+H38</f>
        <v>3845475</v>
      </c>
      <c r="I9" s="4">
        <f t="shared" ref="I9" si="0">I10+I21+I25+I28+I34+I38</f>
        <v>1832272.75</v>
      </c>
      <c r="J9" s="4">
        <f>I9/F9*100</f>
        <v>107.82609785112921</v>
      </c>
      <c r="K9" s="4">
        <f>I9/H9*100</f>
        <v>47.647501283976624</v>
      </c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</row>
    <row r="10" spans="1:58" ht="38.25" x14ac:dyDescent="0.25">
      <c r="A10" s="5"/>
      <c r="B10" s="5">
        <v>63</v>
      </c>
      <c r="C10" s="5"/>
      <c r="D10" s="5"/>
      <c r="E10" s="5" t="s">
        <v>10</v>
      </c>
      <c r="F10" s="6">
        <f>F11+F13+F16+F18</f>
        <v>1421878.5099999998</v>
      </c>
      <c r="G10" s="6">
        <v>1869048.38</v>
      </c>
      <c r="H10" s="6">
        <v>3202545</v>
      </c>
      <c r="I10" s="6">
        <f t="shared" ref="I10" si="1">I11+I13+I16+I18</f>
        <v>1547759.82</v>
      </c>
      <c r="J10" s="6">
        <f t="shared" ref="J10:J46" si="2">I10/F10*100</f>
        <v>108.85316917828658</v>
      </c>
      <c r="K10" s="6">
        <f t="shared" ref="K10:K46" si="3">I10/H10*100</f>
        <v>48.329057671320783</v>
      </c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</row>
    <row r="11" spans="1:58" ht="38.25" x14ac:dyDescent="0.25">
      <c r="A11" s="7"/>
      <c r="B11" s="7"/>
      <c r="C11" s="7">
        <v>632</v>
      </c>
      <c r="D11" s="7"/>
      <c r="E11" s="7" t="s">
        <v>11</v>
      </c>
      <c r="F11" s="8">
        <f t="shared" ref="F11:I11" si="4">F12</f>
        <v>1470</v>
      </c>
      <c r="G11" s="8"/>
      <c r="H11" s="8"/>
      <c r="I11" s="8">
        <f t="shared" si="4"/>
        <v>4790</v>
      </c>
      <c r="J11" s="8">
        <f t="shared" si="2"/>
        <v>325.8503401360544</v>
      </c>
      <c r="K11" s="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</row>
    <row r="12" spans="1:58" ht="25.5" x14ac:dyDescent="0.25">
      <c r="A12" s="9"/>
      <c r="B12" s="10"/>
      <c r="C12" s="10"/>
      <c r="D12" s="10">
        <v>6323</v>
      </c>
      <c r="E12" s="10" t="s">
        <v>12</v>
      </c>
      <c r="F12" s="11">
        <v>1470</v>
      </c>
      <c r="G12" s="11"/>
      <c r="H12" s="11"/>
      <c r="I12" s="11">
        <v>4790</v>
      </c>
      <c r="J12" s="11">
        <f t="shared" si="2"/>
        <v>325.8503401360544</v>
      </c>
      <c r="K12" s="11"/>
      <c r="L12" s="81"/>
      <c r="M12" s="89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</row>
    <row r="13" spans="1:58" ht="38.25" x14ac:dyDescent="0.25">
      <c r="A13" s="7"/>
      <c r="B13" s="7"/>
      <c r="C13" s="7">
        <v>636</v>
      </c>
      <c r="D13" s="7"/>
      <c r="E13" s="7" t="s">
        <v>13</v>
      </c>
      <c r="F13" s="8">
        <f t="shared" ref="F13" si="5">F14+F15</f>
        <v>1418164.39</v>
      </c>
      <c r="G13" s="8"/>
      <c r="H13" s="8"/>
      <c r="I13" s="8">
        <f>I14+I15</f>
        <v>1542969.82</v>
      </c>
      <c r="J13" s="8">
        <f t="shared" si="2"/>
        <v>108.80049103475233</v>
      </c>
      <c r="K13" s="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</row>
    <row r="14" spans="1:58" ht="45.75" customHeight="1" x14ac:dyDescent="0.25">
      <c r="A14" s="9"/>
      <c r="B14" s="10"/>
      <c r="C14" s="10"/>
      <c r="D14" s="10">
        <v>6361</v>
      </c>
      <c r="E14" s="10" t="s">
        <v>14</v>
      </c>
      <c r="F14" s="11">
        <v>1402372.47</v>
      </c>
      <c r="G14" s="11"/>
      <c r="H14" s="11"/>
      <c r="I14" s="11">
        <v>1542969.82</v>
      </c>
      <c r="J14" s="11">
        <f t="shared" si="2"/>
        <v>110.02567812815094</v>
      </c>
      <c r="K14" s="1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</row>
    <row r="15" spans="1:58" ht="51" x14ac:dyDescent="0.25">
      <c r="A15" s="9"/>
      <c r="B15" s="10"/>
      <c r="C15" s="10"/>
      <c r="D15" s="10">
        <v>6362</v>
      </c>
      <c r="E15" s="10" t="s">
        <v>15</v>
      </c>
      <c r="F15" s="11">
        <v>15791.92</v>
      </c>
      <c r="G15" s="11"/>
      <c r="H15" s="11"/>
      <c r="I15" s="11">
        <v>0</v>
      </c>
      <c r="J15" s="11">
        <f t="shared" si="2"/>
        <v>0</v>
      </c>
      <c r="K15" s="1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</row>
    <row r="16" spans="1:58" ht="25.5" x14ac:dyDescent="0.25">
      <c r="A16" s="14"/>
      <c r="B16" s="14"/>
      <c r="C16" s="14">
        <v>638</v>
      </c>
      <c r="D16" s="14"/>
      <c r="E16" s="15" t="s">
        <v>16</v>
      </c>
      <c r="F16" s="8">
        <f t="shared" ref="F16" si="6">F17</f>
        <v>280.16000000000003</v>
      </c>
      <c r="G16" s="8"/>
      <c r="H16" s="8"/>
      <c r="I16" s="8">
        <f t="shared" ref="I16" si="7">I17</f>
        <v>0</v>
      </c>
      <c r="J16" s="8">
        <f t="shared" si="2"/>
        <v>0</v>
      </c>
      <c r="K16" s="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</row>
    <row r="17" spans="1:58" ht="25.5" x14ac:dyDescent="0.25">
      <c r="A17" s="16"/>
      <c r="B17" s="16"/>
      <c r="C17" s="16"/>
      <c r="D17" s="16">
        <v>6381</v>
      </c>
      <c r="E17" s="17" t="s">
        <v>17</v>
      </c>
      <c r="F17" s="11">
        <v>280.16000000000003</v>
      </c>
      <c r="G17" s="11"/>
      <c r="H17" s="11"/>
      <c r="I17" s="11">
        <v>0</v>
      </c>
      <c r="J17" s="11">
        <f t="shared" si="2"/>
        <v>0</v>
      </c>
      <c r="K17" s="1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</row>
    <row r="18" spans="1:58" ht="38.25" customHeight="1" x14ac:dyDescent="0.25">
      <c r="A18" s="14"/>
      <c r="B18" s="14"/>
      <c r="C18" s="14">
        <v>639</v>
      </c>
      <c r="D18" s="14"/>
      <c r="E18" s="15" t="s">
        <v>209</v>
      </c>
      <c r="F18" s="8">
        <f>SUM(F19:F20)</f>
        <v>1963.96</v>
      </c>
      <c r="G18" s="8">
        <f t="shared" ref="G18:I18" si="8">SUM(G19:G20)</f>
        <v>0</v>
      </c>
      <c r="H18" s="8"/>
      <c r="I18" s="8">
        <f t="shared" si="8"/>
        <v>0</v>
      </c>
      <c r="J18" s="8">
        <f t="shared" si="2"/>
        <v>0</v>
      </c>
      <c r="K18" s="8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38.25" x14ac:dyDescent="0.25">
      <c r="A19" s="16"/>
      <c r="B19" s="16"/>
      <c r="C19" s="16"/>
      <c r="D19" s="16">
        <v>6391</v>
      </c>
      <c r="E19" s="17" t="s">
        <v>250</v>
      </c>
      <c r="F19" s="11">
        <v>1963.96</v>
      </c>
      <c r="G19" s="11"/>
      <c r="H19" s="11"/>
      <c r="I19" s="11">
        <v>0</v>
      </c>
      <c r="J19" s="11">
        <v>0</v>
      </c>
      <c r="K19" s="1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</row>
    <row r="20" spans="1:58" ht="51" x14ac:dyDescent="0.25">
      <c r="A20" s="16"/>
      <c r="B20" s="16"/>
      <c r="C20" s="16"/>
      <c r="D20" s="16">
        <v>6393</v>
      </c>
      <c r="E20" s="17" t="s">
        <v>210</v>
      </c>
      <c r="F20" s="11">
        <v>0</v>
      </c>
      <c r="G20" s="11"/>
      <c r="H20" s="11"/>
      <c r="I20" s="11">
        <v>0</v>
      </c>
      <c r="J20" s="11" t="e">
        <f t="shared" si="2"/>
        <v>#DIV/0!</v>
      </c>
      <c r="K20" s="1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</row>
    <row r="21" spans="1:58" ht="38.25" customHeight="1" x14ac:dyDescent="0.25">
      <c r="A21" s="18"/>
      <c r="B21" s="18">
        <v>64</v>
      </c>
      <c r="C21" s="18"/>
      <c r="D21" s="18"/>
      <c r="E21" s="18" t="s">
        <v>18</v>
      </c>
      <c r="F21" s="6">
        <f t="shared" ref="F21" si="9">F22</f>
        <v>0</v>
      </c>
      <c r="G21" s="6">
        <v>5.31</v>
      </c>
      <c r="H21" s="6">
        <v>0</v>
      </c>
      <c r="I21" s="6">
        <f t="shared" ref="I21" si="10">I22</f>
        <v>0</v>
      </c>
      <c r="J21" s="6">
        <v>0</v>
      </c>
      <c r="K21" s="6">
        <v>0</v>
      </c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</row>
    <row r="22" spans="1:58" ht="38.25" customHeight="1" x14ac:dyDescent="0.25">
      <c r="A22" s="14"/>
      <c r="B22" s="14"/>
      <c r="C22" s="14">
        <v>641</v>
      </c>
      <c r="D22" s="14"/>
      <c r="E22" s="15" t="s">
        <v>19</v>
      </c>
      <c r="F22" s="8">
        <f t="shared" ref="F22" si="11">SUM(F23:F24)</f>
        <v>0</v>
      </c>
      <c r="G22" s="8"/>
      <c r="H22" s="8"/>
      <c r="I22" s="8">
        <f t="shared" ref="I22" si="12">SUM(I23:I24)</f>
        <v>0</v>
      </c>
      <c r="J22" s="8">
        <v>0</v>
      </c>
      <c r="K22" s="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</row>
    <row r="23" spans="1:58" ht="38.25" customHeight="1" x14ac:dyDescent="0.25">
      <c r="A23" s="16"/>
      <c r="B23" s="16"/>
      <c r="C23" s="16"/>
      <c r="D23" s="16">
        <v>6413</v>
      </c>
      <c r="E23" s="17" t="s">
        <v>20</v>
      </c>
      <c r="F23" s="11">
        <v>0</v>
      </c>
      <c r="G23" s="11"/>
      <c r="H23" s="11"/>
      <c r="I23" s="11">
        <v>0</v>
      </c>
      <c r="J23" s="11">
        <v>0</v>
      </c>
      <c r="K23" s="1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</row>
    <row r="24" spans="1:58" ht="38.25" customHeight="1" x14ac:dyDescent="0.25">
      <c r="A24" s="16"/>
      <c r="B24" s="16"/>
      <c r="C24" s="16"/>
      <c r="D24" s="16">
        <v>6415</v>
      </c>
      <c r="E24" s="17" t="s">
        <v>21</v>
      </c>
      <c r="F24" s="11">
        <v>0</v>
      </c>
      <c r="G24" s="11"/>
      <c r="H24" s="11"/>
      <c r="I24" s="11">
        <v>0</v>
      </c>
      <c r="J24" s="11">
        <v>0</v>
      </c>
      <c r="K24" s="1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</row>
    <row r="25" spans="1:58" ht="51" x14ac:dyDescent="0.25">
      <c r="A25" s="18"/>
      <c r="B25" s="18">
        <v>65</v>
      </c>
      <c r="C25" s="18"/>
      <c r="D25" s="18"/>
      <c r="E25" s="19" t="s">
        <v>23</v>
      </c>
      <c r="F25" s="6">
        <f t="shared" ref="F25:F26" si="13">F26</f>
        <v>931</v>
      </c>
      <c r="G25" s="6">
        <v>10219.66</v>
      </c>
      <c r="H25" s="6">
        <v>19900</v>
      </c>
      <c r="I25" s="6">
        <f t="shared" ref="I25:I26" si="14">I26</f>
        <v>683.04</v>
      </c>
      <c r="J25" s="6">
        <f t="shared" si="2"/>
        <v>73.366272824919449</v>
      </c>
      <c r="K25" s="6">
        <f t="shared" si="3"/>
        <v>3.4323618090452257</v>
      </c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</row>
    <row r="26" spans="1:58" ht="25.5" x14ac:dyDescent="0.25">
      <c r="A26" s="14"/>
      <c r="B26" s="14"/>
      <c r="C26" s="14">
        <v>652</v>
      </c>
      <c r="D26" s="14"/>
      <c r="E26" s="15" t="s">
        <v>24</v>
      </c>
      <c r="F26" s="8">
        <f t="shared" si="13"/>
        <v>931</v>
      </c>
      <c r="G26" s="8"/>
      <c r="H26" s="8"/>
      <c r="I26" s="8">
        <f t="shared" si="14"/>
        <v>683.04</v>
      </c>
      <c r="J26" s="8">
        <f t="shared" si="2"/>
        <v>73.366272824919449</v>
      </c>
      <c r="K26" s="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</row>
    <row r="27" spans="1:58" x14ac:dyDescent="0.25">
      <c r="A27" s="16"/>
      <c r="B27" s="16"/>
      <c r="C27" s="16"/>
      <c r="D27" s="16">
        <v>6526</v>
      </c>
      <c r="E27" s="17" t="s">
        <v>25</v>
      </c>
      <c r="F27" s="11">
        <v>931</v>
      </c>
      <c r="G27" s="11"/>
      <c r="H27" s="11"/>
      <c r="I27" s="11">
        <v>683.04</v>
      </c>
      <c r="J27" s="11">
        <f t="shared" si="2"/>
        <v>73.366272824919449</v>
      </c>
      <c r="K27" s="1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</row>
    <row r="28" spans="1:58" ht="51" x14ac:dyDescent="0.25">
      <c r="A28" s="18"/>
      <c r="B28" s="18">
        <v>66</v>
      </c>
      <c r="C28" s="18"/>
      <c r="D28" s="18"/>
      <c r="E28" s="19" t="s">
        <v>27</v>
      </c>
      <c r="F28" s="6">
        <f>F29+F32</f>
        <v>83434.890000000014</v>
      </c>
      <c r="G28" s="6">
        <v>82083.740000000005</v>
      </c>
      <c r="H28" s="6">
        <v>108000</v>
      </c>
      <c r="I28" s="6">
        <f>I29+I32</f>
        <v>59542.78</v>
      </c>
      <c r="J28" s="6">
        <f t="shared" si="2"/>
        <v>71.364365674839377</v>
      </c>
      <c r="K28" s="6">
        <f t="shared" si="3"/>
        <v>55.132203703703695</v>
      </c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</row>
    <row r="29" spans="1:58" ht="38.25" x14ac:dyDescent="0.25">
      <c r="A29" s="14"/>
      <c r="B29" s="14"/>
      <c r="C29" s="14">
        <v>661</v>
      </c>
      <c r="D29" s="14"/>
      <c r="E29" s="15" t="s">
        <v>28</v>
      </c>
      <c r="F29" s="8">
        <f>SUM(F30:F31)</f>
        <v>65643.740000000005</v>
      </c>
      <c r="G29" s="8"/>
      <c r="H29" s="8"/>
      <c r="I29" s="8">
        <f t="shared" ref="I29" si="15">SUM(I30:I31)</f>
        <v>50462.78</v>
      </c>
      <c r="J29" s="8">
        <f t="shared" si="2"/>
        <v>76.873712558120531</v>
      </c>
      <c r="K29" s="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</row>
    <row r="30" spans="1:58" ht="25.5" x14ac:dyDescent="0.25">
      <c r="A30" s="16"/>
      <c r="B30" s="16"/>
      <c r="C30" s="16"/>
      <c r="D30" s="16">
        <v>6614</v>
      </c>
      <c r="E30" s="17" t="s">
        <v>173</v>
      </c>
      <c r="F30" s="11">
        <v>0</v>
      </c>
      <c r="G30" s="11"/>
      <c r="H30" s="11"/>
      <c r="I30" s="11">
        <v>0</v>
      </c>
      <c r="J30" s="11">
        <v>0</v>
      </c>
      <c r="K30" s="1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</row>
    <row r="31" spans="1:58" x14ac:dyDescent="0.25">
      <c r="A31" s="16"/>
      <c r="B31" s="16"/>
      <c r="C31" s="16"/>
      <c r="D31" s="16">
        <v>6615</v>
      </c>
      <c r="E31" s="17" t="s">
        <v>29</v>
      </c>
      <c r="F31" s="11">
        <v>65643.740000000005</v>
      </c>
      <c r="G31" s="11"/>
      <c r="H31" s="11"/>
      <c r="I31" s="11">
        <v>50462.78</v>
      </c>
      <c r="J31" s="11">
        <f t="shared" si="2"/>
        <v>76.873712558120531</v>
      </c>
      <c r="K31" s="1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</row>
    <row r="32" spans="1:58" ht="66.599999999999994" customHeight="1" x14ac:dyDescent="0.25">
      <c r="A32" s="14"/>
      <c r="B32" s="14"/>
      <c r="C32" s="14">
        <v>663</v>
      </c>
      <c r="D32" s="14"/>
      <c r="E32" s="15" t="s">
        <v>30</v>
      </c>
      <c r="F32" s="8">
        <f t="shared" ref="F32" si="16">F33</f>
        <v>17791.150000000001</v>
      </c>
      <c r="G32" s="8"/>
      <c r="H32" s="8"/>
      <c r="I32" s="8">
        <f t="shared" ref="I32" si="17">I33</f>
        <v>9080</v>
      </c>
      <c r="J32" s="8">
        <f t="shared" si="2"/>
        <v>51.036610899239221</v>
      </c>
      <c r="K32" s="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</row>
    <row r="33" spans="1:58" x14ac:dyDescent="0.25">
      <c r="A33" s="16"/>
      <c r="B33" s="16"/>
      <c r="C33" s="16"/>
      <c r="D33" s="16">
        <v>6631</v>
      </c>
      <c r="E33" s="17" t="s">
        <v>31</v>
      </c>
      <c r="F33" s="11">
        <v>17791.150000000001</v>
      </c>
      <c r="G33" s="11"/>
      <c r="H33" s="11"/>
      <c r="I33" s="11">
        <v>9080</v>
      </c>
      <c r="J33" s="11">
        <f t="shared" si="2"/>
        <v>51.036610899239221</v>
      </c>
      <c r="K33" s="1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</row>
    <row r="34" spans="1:58" ht="49.7" customHeight="1" x14ac:dyDescent="0.25">
      <c r="A34" s="18"/>
      <c r="B34" s="18">
        <v>67</v>
      </c>
      <c r="C34" s="18"/>
      <c r="D34" s="18"/>
      <c r="E34" s="5" t="s">
        <v>33</v>
      </c>
      <c r="F34" s="6">
        <f t="shared" ref="F34" si="18">F35</f>
        <v>193040.64000000001</v>
      </c>
      <c r="G34" s="6">
        <v>181918.85</v>
      </c>
      <c r="H34" s="6">
        <v>515030</v>
      </c>
      <c r="I34" s="6">
        <f t="shared" ref="I34" si="19">I35</f>
        <v>224287.11</v>
      </c>
      <c r="J34" s="6">
        <f t="shared" si="2"/>
        <v>116.18647244435161</v>
      </c>
      <c r="K34" s="6">
        <f t="shared" si="3"/>
        <v>43.548358348057391</v>
      </c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</row>
    <row r="35" spans="1:58" ht="51" x14ac:dyDescent="0.25">
      <c r="A35" s="14"/>
      <c r="B35" s="14"/>
      <c r="C35" s="14">
        <v>671</v>
      </c>
      <c r="D35" s="14"/>
      <c r="E35" s="7" t="s">
        <v>34</v>
      </c>
      <c r="F35" s="8">
        <f t="shared" ref="F35" si="20">SUM(F36:F37)</f>
        <v>193040.64000000001</v>
      </c>
      <c r="G35" s="8"/>
      <c r="H35" s="8"/>
      <c r="I35" s="8">
        <f t="shared" ref="I35" si="21">SUM(I36:I37)</f>
        <v>224287.11</v>
      </c>
      <c r="J35" s="8">
        <f t="shared" si="2"/>
        <v>116.18647244435161</v>
      </c>
      <c r="K35" s="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</row>
    <row r="36" spans="1:58" ht="38.25" x14ac:dyDescent="0.25">
      <c r="A36" s="16"/>
      <c r="B36" s="16"/>
      <c r="C36" s="16"/>
      <c r="D36" s="16">
        <v>6711</v>
      </c>
      <c r="E36" s="10" t="s">
        <v>35</v>
      </c>
      <c r="F36" s="11">
        <v>185753.14</v>
      </c>
      <c r="G36" s="11"/>
      <c r="H36" s="11"/>
      <c r="I36" s="11">
        <v>222932.84</v>
      </c>
      <c r="J36" s="11">
        <f t="shared" si="2"/>
        <v>120.01565087944137</v>
      </c>
      <c r="K36" s="1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  <c r="BE36" s="81"/>
      <c r="BF36" s="81"/>
    </row>
    <row r="37" spans="1:58" ht="51" x14ac:dyDescent="0.25">
      <c r="A37" s="16"/>
      <c r="B37" s="16"/>
      <c r="C37" s="16"/>
      <c r="D37" s="16">
        <v>6712</v>
      </c>
      <c r="E37" s="10" t="s">
        <v>36</v>
      </c>
      <c r="F37" s="11">
        <v>7287.5</v>
      </c>
      <c r="G37" s="11"/>
      <c r="H37" s="11"/>
      <c r="I37" s="11">
        <v>1354.27</v>
      </c>
      <c r="J37" s="11">
        <v>0</v>
      </c>
      <c r="K37" s="1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  <c r="BE37" s="81"/>
      <c r="BF37" s="81"/>
    </row>
    <row r="38" spans="1:58" x14ac:dyDescent="0.25">
      <c r="A38" s="18"/>
      <c r="B38" s="18">
        <v>68</v>
      </c>
      <c r="C38" s="18"/>
      <c r="D38" s="18"/>
      <c r="E38" s="19" t="s">
        <v>39</v>
      </c>
      <c r="F38" s="6">
        <f t="shared" ref="F38:G39" si="22">F39</f>
        <v>0</v>
      </c>
      <c r="G38" s="6">
        <f t="shared" si="22"/>
        <v>0</v>
      </c>
      <c r="H38" s="6">
        <v>0</v>
      </c>
      <c r="I38" s="6">
        <f t="shared" ref="I38" si="23">I39</f>
        <v>0</v>
      </c>
      <c r="J38" s="6">
        <v>0</v>
      </c>
      <c r="K38" s="6">
        <v>0</v>
      </c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</row>
    <row r="39" spans="1:58" x14ac:dyDescent="0.25">
      <c r="A39" s="14"/>
      <c r="B39" s="14"/>
      <c r="C39" s="14">
        <v>683</v>
      </c>
      <c r="D39" s="14"/>
      <c r="E39" s="15" t="s">
        <v>39</v>
      </c>
      <c r="F39" s="8">
        <f t="shared" si="22"/>
        <v>0</v>
      </c>
      <c r="G39" s="8"/>
      <c r="H39" s="8"/>
      <c r="I39" s="8">
        <f>I40</f>
        <v>0</v>
      </c>
      <c r="J39" s="8">
        <v>0</v>
      </c>
      <c r="K39" s="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8"/>
      <c r="AF39" s="88"/>
      <c r="AG39" s="88"/>
      <c r="AH39" s="88"/>
      <c r="AI39" s="88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</row>
    <row r="40" spans="1:58" x14ac:dyDescent="0.25">
      <c r="A40" s="16"/>
      <c r="B40" s="16"/>
      <c r="C40" s="16"/>
      <c r="D40" s="16">
        <v>6831</v>
      </c>
      <c r="E40" s="17" t="s">
        <v>39</v>
      </c>
      <c r="F40" s="11">
        <v>0</v>
      </c>
      <c r="G40" s="11"/>
      <c r="H40" s="11"/>
      <c r="I40" s="11">
        <v>0</v>
      </c>
      <c r="J40" s="11">
        <v>0</v>
      </c>
      <c r="K40" s="1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</row>
    <row r="41" spans="1:58" ht="15.75" customHeight="1" x14ac:dyDescent="0.25">
      <c r="A41" s="3">
        <v>9</v>
      </c>
      <c r="B41" s="3"/>
      <c r="C41" s="3"/>
      <c r="D41" s="3"/>
      <c r="E41" s="3" t="s">
        <v>228</v>
      </c>
      <c r="F41" s="4">
        <f>F42</f>
        <v>132514.74</v>
      </c>
      <c r="G41" s="4" t="str">
        <f t="shared" ref="G41:I43" si="24">G42</f>
        <v>53,089,12</v>
      </c>
      <c r="H41" s="4">
        <f t="shared" si="24"/>
        <v>54000</v>
      </c>
      <c r="I41" s="4">
        <f t="shared" si="24"/>
        <v>0</v>
      </c>
      <c r="J41" s="4">
        <f t="shared" si="2"/>
        <v>0</v>
      </c>
      <c r="K41" s="4">
        <v>0</v>
      </c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</row>
    <row r="42" spans="1:58" x14ac:dyDescent="0.25">
      <c r="A42" s="18"/>
      <c r="B42" s="18">
        <v>92</v>
      </c>
      <c r="C42" s="18"/>
      <c r="D42" s="18"/>
      <c r="E42" s="19" t="s">
        <v>229</v>
      </c>
      <c r="F42" s="6">
        <f>F43</f>
        <v>132514.74</v>
      </c>
      <c r="G42" s="6" t="str">
        <f t="shared" si="24"/>
        <v>53,089,12</v>
      </c>
      <c r="H42" s="6">
        <f t="shared" si="24"/>
        <v>54000</v>
      </c>
      <c r="I42" s="6">
        <f t="shared" si="24"/>
        <v>0</v>
      </c>
      <c r="J42" s="6">
        <f t="shared" si="2"/>
        <v>0</v>
      </c>
      <c r="K42" s="6">
        <v>0</v>
      </c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  <c r="BB42" s="87"/>
      <c r="BC42" s="87"/>
      <c r="BD42" s="87"/>
      <c r="BE42" s="87"/>
      <c r="BF42" s="87"/>
    </row>
    <row r="43" spans="1:58" x14ac:dyDescent="0.25">
      <c r="A43" s="14"/>
      <c r="B43" s="14"/>
      <c r="C43" s="14">
        <v>922</v>
      </c>
      <c r="D43" s="14"/>
      <c r="E43" s="15" t="s">
        <v>230</v>
      </c>
      <c r="F43" s="8">
        <f>F44</f>
        <v>132514.74</v>
      </c>
      <c r="G43" s="8" t="str">
        <f t="shared" si="24"/>
        <v>53,089,12</v>
      </c>
      <c r="H43" s="8">
        <f t="shared" si="24"/>
        <v>54000</v>
      </c>
      <c r="I43" s="8">
        <f t="shared" si="24"/>
        <v>0</v>
      </c>
      <c r="J43" s="8">
        <f t="shared" si="2"/>
        <v>0</v>
      </c>
      <c r="K43" s="8">
        <v>0</v>
      </c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  <c r="Y43" s="88"/>
      <c r="Z43" s="88"/>
      <c r="AA43" s="88"/>
      <c r="AB43" s="88"/>
      <c r="AC43" s="88"/>
      <c r="AD43" s="88"/>
      <c r="AE43" s="88"/>
      <c r="AF43" s="88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</row>
    <row r="44" spans="1:58" x14ac:dyDescent="0.25">
      <c r="A44" s="16"/>
      <c r="B44" s="16"/>
      <c r="C44" s="16"/>
      <c r="D44" s="16">
        <v>9221</v>
      </c>
      <c r="E44" s="17" t="s">
        <v>233</v>
      </c>
      <c r="F44" s="11">
        <v>132514.74</v>
      </c>
      <c r="G44" s="11" t="s">
        <v>231</v>
      </c>
      <c r="H44" s="11">
        <v>54000</v>
      </c>
      <c r="I44" s="11">
        <v>0</v>
      </c>
      <c r="J44" s="11">
        <f t="shared" si="2"/>
        <v>0</v>
      </c>
      <c r="K44" s="11">
        <v>0</v>
      </c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</row>
    <row r="45" spans="1:58" x14ac:dyDescent="0.25">
      <c r="A45" s="194"/>
      <c r="B45" s="21"/>
      <c r="C45" s="21"/>
      <c r="D45" s="21"/>
      <c r="E45" s="22"/>
      <c r="F45" s="11"/>
      <c r="G45" s="11"/>
      <c r="H45" s="11"/>
      <c r="I45" s="11"/>
      <c r="J45" s="11"/>
      <c r="K45" s="1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  <c r="BC45" s="81"/>
      <c r="BD45" s="81"/>
      <c r="BE45" s="81"/>
      <c r="BF45" s="81"/>
    </row>
    <row r="46" spans="1:58" s="24" customFormat="1" x14ac:dyDescent="0.25">
      <c r="A46" s="280" t="s">
        <v>232</v>
      </c>
      <c r="B46" s="280"/>
      <c r="C46" s="280"/>
      <c r="D46" s="280"/>
      <c r="E46" s="280"/>
      <c r="F46" s="23">
        <f>F9+F41</f>
        <v>1831799.78</v>
      </c>
      <c r="G46" s="23">
        <v>2196365.0890000002</v>
      </c>
      <c r="H46" s="23">
        <f>H9+H41</f>
        <v>3899475</v>
      </c>
      <c r="I46" s="23">
        <f t="shared" ref="H46:I46" si="25">I9+I41</f>
        <v>1832272.75</v>
      </c>
      <c r="J46" s="23">
        <f t="shared" si="2"/>
        <v>100.02581996161175</v>
      </c>
      <c r="K46" s="23">
        <f t="shared" si="3"/>
        <v>46.987677828425625</v>
      </c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</row>
    <row r="47" spans="1:58" x14ac:dyDescent="0.25"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  <c r="BC47" s="81"/>
      <c r="BD47" s="81"/>
      <c r="BE47" s="81"/>
      <c r="BF47" s="81"/>
    </row>
    <row r="48" spans="1:58" x14ac:dyDescent="0.25"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</row>
    <row r="49" spans="1:58" x14ac:dyDescent="0.25"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</row>
    <row r="50" spans="1:58" ht="15.75" customHeight="1" x14ac:dyDescent="0.25">
      <c r="A50" s="278" t="s">
        <v>188</v>
      </c>
      <c r="B50" s="278"/>
      <c r="C50" s="278"/>
      <c r="D50" s="278"/>
      <c r="E50" s="278"/>
      <c r="F50" s="278"/>
      <c r="G50" s="278"/>
      <c r="H50" s="278"/>
      <c r="I50" s="278"/>
      <c r="J50" s="278"/>
      <c r="K50" s="278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</row>
    <row r="51" spans="1:58" ht="18" x14ac:dyDescent="0.25">
      <c r="A51" s="1"/>
      <c r="B51" s="1"/>
      <c r="C51" s="1"/>
      <c r="D51" s="1"/>
      <c r="E51" s="1"/>
      <c r="F51" s="1"/>
      <c r="G51" s="1"/>
      <c r="H51" s="1"/>
      <c r="I51" s="2"/>
      <c r="J51" s="100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</row>
    <row r="52" spans="1:58" s="106" customFormat="1" ht="25.5" customHeight="1" x14ac:dyDescent="0.25">
      <c r="A52" s="281" t="s">
        <v>191</v>
      </c>
      <c r="B52" s="282"/>
      <c r="C52" s="282"/>
      <c r="D52" s="282"/>
      <c r="E52" s="283"/>
      <c r="F52" s="173" t="s">
        <v>252</v>
      </c>
      <c r="G52" s="173" t="s">
        <v>212</v>
      </c>
      <c r="H52" s="173" t="s">
        <v>257</v>
      </c>
      <c r="I52" s="173" t="s">
        <v>258</v>
      </c>
      <c r="J52" s="173" t="s">
        <v>213</v>
      </c>
      <c r="K52" s="173" t="s">
        <v>213</v>
      </c>
    </row>
    <row r="53" spans="1:58" s="106" customFormat="1" ht="11.25" customHeight="1" x14ac:dyDescent="0.25">
      <c r="A53" s="254">
        <v>1</v>
      </c>
      <c r="B53" s="255"/>
      <c r="C53" s="255"/>
      <c r="D53" s="255"/>
      <c r="E53" s="256"/>
      <c r="F53" s="114">
        <v>2</v>
      </c>
      <c r="G53" s="114">
        <v>3</v>
      </c>
      <c r="H53" s="114">
        <v>3</v>
      </c>
      <c r="I53" s="114">
        <v>4</v>
      </c>
      <c r="J53" s="211" t="s">
        <v>236</v>
      </c>
      <c r="K53" s="211" t="s">
        <v>237</v>
      </c>
    </row>
    <row r="54" spans="1:58" ht="15.75" customHeight="1" x14ac:dyDescent="0.25">
      <c r="A54" s="3">
        <v>3</v>
      </c>
      <c r="B54" s="3"/>
      <c r="C54" s="3"/>
      <c r="D54" s="3"/>
      <c r="E54" s="3" t="s">
        <v>41</v>
      </c>
      <c r="F54" s="4">
        <f>F55+F64+F97+F104+F108+F101</f>
        <v>1912656.56</v>
      </c>
      <c r="G54" s="4">
        <f>G55+G64+G97+G104+G108</f>
        <v>2189330.7599999998</v>
      </c>
      <c r="H54" s="4">
        <f>H55+H64+H97+H104+H108+H101</f>
        <v>3844695</v>
      </c>
      <c r="I54" s="4">
        <f>I55+I64+I97+I101+I104+I108</f>
        <v>1914184.26</v>
      </c>
      <c r="J54" s="4">
        <f>I54/F54*100</f>
        <v>100.07987320002709</v>
      </c>
      <c r="K54" s="4">
        <f>I54/H54*100</f>
        <v>49.787675225212922</v>
      </c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/>
      <c r="BD54" s="86"/>
      <c r="BE54" s="86"/>
      <c r="BF54" s="86"/>
    </row>
    <row r="55" spans="1:58" ht="15.75" customHeight="1" x14ac:dyDescent="0.25">
      <c r="A55" s="5"/>
      <c r="B55" s="5">
        <v>31</v>
      </c>
      <c r="C55" s="5"/>
      <c r="D55" s="5"/>
      <c r="E55" s="5" t="s">
        <v>42</v>
      </c>
      <c r="F55" s="6">
        <f>F56+F59+F61</f>
        <v>1695207.6</v>
      </c>
      <c r="G55" s="6">
        <v>1817738.06</v>
      </c>
      <c r="H55" s="6">
        <v>3454610</v>
      </c>
      <c r="I55" s="6">
        <f>I56+I59+I61</f>
        <v>1659198.1600000001</v>
      </c>
      <c r="J55" s="6">
        <f t="shared" ref="J55:J118" si="26">I55/F55*100</f>
        <v>97.87580942888647</v>
      </c>
      <c r="K55" s="6">
        <f t="shared" ref="K55:K112" si="27">I55/H55*100</f>
        <v>48.028523046016772</v>
      </c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7"/>
      <c r="AM55" s="87"/>
      <c r="AN55" s="87"/>
      <c r="AO55" s="87"/>
      <c r="AP55" s="87"/>
      <c r="AQ55" s="87"/>
      <c r="AR55" s="87"/>
      <c r="AS55" s="87"/>
      <c r="AT55" s="87"/>
      <c r="AU55" s="87"/>
      <c r="AV55" s="87"/>
      <c r="AW55" s="87"/>
      <c r="AX55" s="87"/>
      <c r="AY55" s="87"/>
      <c r="AZ55" s="87"/>
      <c r="BA55" s="87"/>
      <c r="BB55" s="87"/>
      <c r="BC55" s="87"/>
      <c r="BD55" s="87"/>
      <c r="BE55" s="87"/>
      <c r="BF55" s="87"/>
    </row>
    <row r="56" spans="1:58" ht="15.75" customHeight="1" x14ac:dyDescent="0.25">
      <c r="A56" s="7"/>
      <c r="B56" s="7"/>
      <c r="C56" s="7">
        <v>311</v>
      </c>
      <c r="D56" s="7"/>
      <c r="E56" s="212" t="s">
        <v>43</v>
      </c>
      <c r="F56" s="8">
        <f>SUM(F57:F58)</f>
        <v>1423797.24</v>
      </c>
      <c r="G56" s="8"/>
      <c r="H56" s="8"/>
      <c r="I56" s="8">
        <f>SUM(I57:I58)</f>
        <v>1389189.06</v>
      </c>
      <c r="J56" s="8">
        <f t="shared" si="26"/>
        <v>97.569304179856402</v>
      </c>
      <c r="K56" s="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</row>
    <row r="57" spans="1:58" ht="15.75" customHeight="1" x14ac:dyDescent="0.25">
      <c r="A57" s="9"/>
      <c r="B57" s="10"/>
      <c r="C57" s="10"/>
      <c r="D57" s="10">
        <v>3111</v>
      </c>
      <c r="E57" s="25" t="s">
        <v>44</v>
      </c>
      <c r="F57" s="11">
        <v>1308684.75</v>
      </c>
      <c r="G57" s="213"/>
      <c r="H57" s="213"/>
      <c r="I57" s="213">
        <v>1268999.56</v>
      </c>
      <c r="J57" s="213">
        <f t="shared" si="26"/>
        <v>96.967551581845825</v>
      </c>
      <c r="K57" s="213"/>
      <c r="L57" s="81"/>
      <c r="M57" s="89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</row>
    <row r="58" spans="1:58" ht="15.75" customHeight="1" x14ac:dyDescent="0.25">
      <c r="A58" s="9"/>
      <c r="B58" s="10"/>
      <c r="C58" s="10"/>
      <c r="D58" s="10">
        <v>3113</v>
      </c>
      <c r="E58" s="25" t="s">
        <v>48</v>
      </c>
      <c r="F58" s="11">
        <v>115112.49</v>
      </c>
      <c r="G58" s="11"/>
      <c r="H58" s="11"/>
      <c r="I58" s="11">
        <v>120189.5</v>
      </c>
      <c r="J58" s="11">
        <f t="shared" si="26"/>
        <v>104.4104770907136</v>
      </c>
      <c r="K58" s="11"/>
      <c r="L58" s="81"/>
      <c r="M58" s="89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</row>
    <row r="59" spans="1:58" x14ac:dyDescent="0.25">
      <c r="A59" s="7"/>
      <c r="B59" s="7"/>
      <c r="C59" s="7">
        <v>312</v>
      </c>
      <c r="D59" s="7"/>
      <c r="E59" s="212" t="s">
        <v>45</v>
      </c>
      <c r="F59" s="8">
        <f>F60</f>
        <v>42641.51</v>
      </c>
      <c r="G59" s="8"/>
      <c r="H59" s="8"/>
      <c r="I59" s="8">
        <f>I60</f>
        <v>44863.46</v>
      </c>
      <c r="J59" s="8">
        <f t="shared" si="26"/>
        <v>105.21076762994555</v>
      </c>
      <c r="K59" s="8"/>
      <c r="L59" s="93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</row>
    <row r="60" spans="1:58" ht="15.75" customHeight="1" x14ac:dyDescent="0.25">
      <c r="A60" s="9"/>
      <c r="B60" s="10"/>
      <c r="C60" s="10"/>
      <c r="D60" s="10">
        <v>3121</v>
      </c>
      <c r="E60" s="25" t="s">
        <v>45</v>
      </c>
      <c r="F60" s="11">
        <v>42641.51</v>
      </c>
      <c r="G60" s="213"/>
      <c r="H60" s="213"/>
      <c r="I60" s="213">
        <v>44863.46</v>
      </c>
      <c r="J60" s="213">
        <f t="shared" si="26"/>
        <v>105.21076762994555</v>
      </c>
      <c r="K60" s="213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</row>
    <row r="61" spans="1:58" ht="15.75" customHeight="1" x14ac:dyDescent="0.25">
      <c r="A61" s="7"/>
      <c r="B61" s="7"/>
      <c r="C61" s="7">
        <v>313</v>
      </c>
      <c r="D61" s="7"/>
      <c r="E61" s="212" t="s">
        <v>46</v>
      </c>
      <c r="F61" s="8">
        <f>SUM(F62:F63)</f>
        <v>228768.85</v>
      </c>
      <c r="G61" s="8"/>
      <c r="H61" s="8"/>
      <c r="I61" s="8">
        <f>SUM(I62:I63)</f>
        <v>225145.64</v>
      </c>
      <c r="J61" s="8">
        <f t="shared" si="26"/>
        <v>98.416213571034689</v>
      </c>
      <c r="K61" s="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</row>
    <row r="62" spans="1:58" ht="26.25" x14ac:dyDescent="0.25">
      <c r="A62" s="9"/>
      <c r="B62" s="10"/>
      <c r="C62" s="10"/>
      <c r="D62" s="10">
        <v>3132</v>
      </c>
      <c r="E62" s="25" t="s">
        <v>47</v>
      </c>
      <c r="F62" s="11">
        <v>228768.85</v>
      </c>
      <c r="G62" s="213"/>
      <c r="H62" s="213"/>
      <c r="I62" s="213">
        <v>225145.64</v>
      </c>
      <c r="J62" s="213">
        <f t="shared" si="26"/>
        <v>98.416213571034689</v>
      </c>
      <c r="K62" s="213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</row>
    <row r="63" spans="1:58" ht="39" x14ac:dyDescent="0.25">
      <c r="A63" s="9"/>
      <c r="B63" s="10"/>
      <c r="C63" s="10"/>
      <c r="D63" s="10">
        <v>3133</v>
      </c>
      <c r="E63" s="25" t="s">
        <v>239</v>
      </c>
      <c r="F63" s="11">
        <v>0</v>
      </c>
      <c r="G63" s="213"/>
      <c r="H63" s="213"/>
      <c r="I63" s="213">
        <v>0</v>
      </c>
      <c r="J63" s="213">
        <v>0</v>
      </c>
      <c r="K63" s="213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</row>
    <row r="64" spans="1:58" ht="15.75" customHeight="1" x14ac:dyDescent="0.25">
      <c r="A64" s="5"/>
      <c r="B64" s="5">
        <v>32</v>
      </c>
      <c r="C64" s="5"/>
      <c r="D64" s="5"/>
      <c r="E64" s="30" t="s">
        <v>50</v>
      </c>
      <c r="F64" s="6">
        <f>F65+F70+F77+F89+F87</f>
        <v>212399.63999999998</v>
      </c>
      <c r="G64" s="6">
        <v>348498.92</v>
      </c>
      <c r="H64" s="6">
        <v>381085</v>
      </c>
      <c r="I64" s="6">
        <f>I65+I70+I77+I87+I89</f>
        <v>247148.93</v>
      </c>
      <c r="J64" s="6">
        <f t="shared" si="26"/>
        <v>116.36033375574459</v>
      </c>
      <c r="K64" s="6">
        <f t="shared" si="27"/>
        <v>64.854016820394406</v>
      </c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  <c r="BE64" s="87"/>
      <c r="BF64" s="87"/>
    </row>
    <row r="65" spans="1:58" ht="26.25" x14ac:dyDescent="0.25">
      <c r="A65" s="7"/>
      <c r="B65" s="7"/>
      <c r="C65" s="7">
        <v>321</v>
      </c>
      <c r="D65" s="7"/>
      <c r="E65" s="212" t="s">
        <v>51</v>
      </c>
      <c r="F65" s="8">
        <f>SUM(F66:F69)</f>
        <v>77066.48</v>
      </c>
      <c r="G65" s="8"/>
      <c r="H65" s="8"/>
      <c r="I65" s="8">
        <f>SUM(I66:I69)</f>
        <v>78256.31</v>
      </c>
      <c r="J65" s="8">
        <f t="shared" si="26"/>
        <v>101.54390079837563</v>
      </c>
      <c r="K65" s="8"/>
      <c r="L65" s="93"/>
      <c r="M65" s="93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</row>
    <row r="66" spans="1:58" ht="15.75" customHeight="1" x14ac:dyDescent="0.25">
      <c r="A66" s="9"/>
      <c r="B66" s="10"/>
      <c r="C66" s="10"/>
      <c r="D66" s="214">
        <v>3211</v>
      </c>
      <c r="E66" s="25" t="s">
        <v>52</v>
      </c>
      <c r="F66" s="11">
        <v>16758.12</v>
      </c>
      <c r="G66" s="213"/>
      <c r="H66" s="213"/>
      <c r="I66" s="213">
        <v>20393.990000000002</v>
      </c>
      <c r="J66" s="213">
        <f t="shared" si="26"/>
        <v>121.69616878265583</v>
      </c>
      <c r="K66" s="213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</row>
    <row r="67" spans="1:58" ht="26.25" x14ac:dyDescent="0.25">
      <c r="A67" s="9"/>
      <c r="B67" s="10"/>
      <c r="C67" s="10"/>
      <c r="D67" s="214">
        <v>3212</v>
      </c>
      <c r="E67" s="25" t="s">
        <v>53</v>
      </c>
      <c r="F67" s="11">
        <v>27651.439999999999</v>
      </c>
      <c r="G67" s="213"/>
      <c r="H67" s="213"/>
      <c r="I67" s="213">
        <v>32735.46</v>
      </c>
      <c r="J67" s="213">
        <f t="shared" si="26"/>
        <v>118.3860949013867</v>
      </c>
      <c r="K67" s="213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</row>
    <row r="68" spans="1:58" ht="26.25" x14ac:dyDescent="0.25">
      <c r="A68" s="9"/>
      <c r="B68" s="10"/>
      <c r="C68" s="10"/>
      <c r="D68" s="214">
        <v>3213</v>
      </c>
      <c r="E68" s="25" t="s">
        <v>54</v>
      </c>
      <c r="F68" s="11">
        <v>32656.92</v>
      </c>
      <c r="G68" s="213"/>
      <c r="H68" s="213"/>
      <c r="I68" s="213">
        <v>25099.86</v>
      </c>
      <c r="J68" s="213">
        <f t="shared" si="26"/>
        <v>76.859238409500961</v>
      </c>
      <c r="K68" s="213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</row>
    <row r="69" spans="1:58" ht="26.25" x14ac:dyDescent="0.25">
      <c r="A69" s="9"/>
      <c r="B69" s="10"/>
      <c r="C69" s="10"/>
      <c r="D69" s="214">
        <v>3214</v>
      </c>
      <c r="E69" s="25" t="s">
        <v>55</v>
      </c>
      <c r="F69" s="11">
        <v>0</v>
      </c>
      <c r="G69" s="213"/>
      <c r="H69" s="213"/>
      <c r="I69" s="213">
        <v>27</v>
      </c>
      <c r="J69" s="213">
        <v>0</v>
      </c>
      <c r="K69" s="213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</row>
    <row r="70" spans="1:58" ht="26.25" x14ac:dyDescent="0.25">
      <c r="A70" s="7"/>
      <c r="B70" s="7"/>
      <c r="C70" s="7">
        <v>322</v>
      </c>
      <c r="D70" s="7"/>
      <c r="E70" s="215" t="s">
        <v>56</v>
      </c>
      <c r="F70" s="8">
        <f>SUM(F71:F76)</f>
        <v>71790.819999999992</v>
      </c>
      <c r="G70" s="8"/>
      <c r="H70" s="8"/>
      <c r="I70" s="8">
        <f>SUM(I71:I76)</f>
        <v>79587.930000000008</v>
      </c>
      <c r="J70" s="8">
        <f t="shared" si="26"/>
        <v>110.86087329828524</v>
      </c>
      <c r="K70" s="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</row>
    <row r="71" spans="1:58" ht="26.25" x14ac:dyDescent="0.25">
      <c r="A71" s="9"/>
      <c r="B71" s="10"/>
      <c r="C71" s="10"/>
      <c r="D71" s="214">
        <v>3221</v>
      </c>
      <c r="E71" s="216" t="s">
        <v>57</v>
      </c>
      <c r="F71" s="11">
        <v>16212.57</v>
      </c>
      <c r="G71" s="213"/>
      <c r="H71" s="213"/>
      <c r="I71" s="213">
        <v>22218.240000000002</v>
      </c>
      <c r="J71" s="213">
        <f t="shared" si="26"/>
        <v>137.04329418469746</v>
      </c>
      <c r="K71" s="213"/>
      <c r="L71" s="89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</row>
    <row r="72" spans="1:58" ht="15.75" customHeight="1" x14ac:dyDescent="0.25">
      <c r="A72" s="9"/>
      <c r="B72" s="10"/>
      <c r="C72" s="10"/>
      <c r="D72" s="214">
        <v>3222</v>
      </c>
      <c r="E72" s="217" t="s">
        <v>58</v>
      </c>
      <c r="F72" s="11">
        <v>2124.5300000000002</v>
      </c>
      <c r="G72" s="213"/>
      <c r="H72" s="213"/>
      <c r="I72" s="213">
        <v>3069.59</v>
      </c>
      <c r="J72" s="213">
        <f t="shared" si="26"/>
        <v>144.48325041303252</v>
      </c>
      <c r="K72" s="213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</row>
    <row r="73" spans="1:58" ht="15.75" customHeight="1" x14ac:dyDescent="0.25">
      <c r="A73" s="9"/>
      <c r="B73" s="10"/>
      <c r="C73" s="10"/>
      <c r="D73" s="214">
        <v>3223</v>
      </c>
      <c r="E73" s="217" t="s">
        <v>59</v>
      </c>
      <c r="F73" s="11">
        <v>44154.52</v>
      </c>
      <c r="G73" s="213"/>
      <c r="H73" s="213"/>
      <c r="I73" s="213">
        <v>38907.94</v>
      </c>
      <c r="J73" s="213">
        <f t="shared" si="26"/>
        <v>88.117683082049155</v>
      </c>
      <c r="K73" s="213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</row>
    <row r="74" spans="1:58" ht="26.25" x14ac:dyDescent="0.25">
      <c r="A74" s="9"/>
      <c r="B74" s="10"/>
      <c r="C74" s="10"/>
      <c r="D74" s="214">
        <v>3224</v>
      </c>
      <c r="E74" s="217" t="s">
        <v>60</v>
      </c>
      <c r="F74" s="11">
        <v>7595.51</v>
      </c>
      <c r="G74" s="213"/>
      <c r="H74" s="213"/>
      <c r="I74" s="213">
        <v>14762.5</v>
      </c>
      <c r="J74" s="213">
        <f t="shared" si="26"/>
        <v>194.35824585840845</v>
      </c>
      <c r="K74" s="213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</row>
    <row r="75" spans="1:58" ht="15.75" customHeight="1" x14ac:dyDescent="0.25">
      <c r="A75" s="9"/>
      <c r="B75" s="10"/>
      <c r="C75" s="10"/>
      <c r="D75" s="214">
        <v>3225</v>
      </c>
      <c r="E75" s="217" t="s">
        <v>61</v>
      </c>
      <c r="F75" s="11">
        <v>1369.52</v>
      </c>
      <c r="G75" s="213"/>
      <c r="H75" s="213"/>
      <c r="I75" s="213">
        <v>316.99</v>
      </c>
      <c r="J75" s="213">
        <f t="shared" si="26"/>
        <v>23.146065774870028</v>
      </c>
      <c r="K75" s="213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</row>
    <row r="76" spans="1:58" ht="26.25" x14ac:dyDescent="0.25">
      <c r="A76" s="9"/>
      <c r="B76" s="10"/>
      <c r="C76" s="10"/>
      <c r="D76" s="214">
        <v>3227</v>
      </c>
      <c r="E76" s="217" t="s">
        <v>62</v>
      </c>
      <c r="F76" s="11">
        <v>334.17</v>
      </c>
      <c r="G76" s="213"/>
      <c r="H76" s="213"/>
      <c r="I76" s="213">
        <v>312.67</v>
      </c>
      <c r="J76" s="213">
        <f t="shared" si="26"/>
        <v>93.566148966095099</v>
      </c>
      <c r="K76" s="213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</row>
    <row r="77" spans="1:58" ht="15.75" customHeight="1" x14ac:dyDescent="0.25">
      <c r="A77" s="7"/>
      <c r="B77" s="7"/>
      <c r="C77" s="7">
        <v>323</v>
      </c>
      <c r="D77" s="218"/>
      <c r="E77" s="219" t="s">
        <v>63</v>
      </c>
      <c r="F77" s="8">
        <f>SUM(F78:F86)</f>
        <v>39250.800000000003</v>
      </c>
      <c r="G77" s="8"/>
      <c r="H77" s="8"/>
      <c r="I77" s="8">
        <f>SUM(I78:I86)</f>
        <v>59616.590000000004</v>
      </c>
      <c r="J77" s="8">
        <f t="shared" si="26"/>
        <v>151.88630550205346</v>
      </c>
      <c r="K77" s="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  <c r="BB77" s="88"/>
      <c r="BC77" s="88"/>
      <c r="BD77" s="88"/>
      <c r="BE77" s="88"/>
      <c r="BF77" s="88"/>
    </row>
    <row r="78" spans="1:58" ht="26.25" x14ac:dyDescent="0.25">
      <c r="A78" s="9"/>
      <c r="B78" s="10"/>
      <c r="C78" s="10"/>
      <c r="D78" s="220">
        <v>3231</v>
      </c>
      <c r="E78" s="217" t="s">
        <v>64</v>
      </c>
      <c r="F78" s="11">
        <v>4846.97</v>
      </c>
      <c r="G78" s="213"/>
      <c r="H78" s="213"/>
      <c r="I78" s="213">
        <v>5707.01</v>
      </c>
      <c r="J78" s="213">
        <f t="shared" si="26"/>
        <v>117.74386885002383</v>
      </c>
      <c r="K78" s="213"/>
      <c r="L78" s="89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</row>
    <row r="79" spans="1:58" ht="26.25" x14ac:dyDescent="0.25">
      <c r="A79" s="9"/>
      <c r="B79" s="10"/>
      <c r="C79" s="10"/>
      <c r="D79" s="220">
        <v>3232</v>
      </c>
      <c r="E79" s="217" t="s">
        <v>65</v>
      </c>
      <c r="F79" s="11">
        <v>3138.09</v>
      </c>
      <c r="G79" s="213"/>
      <c r="H79" s="213"/>
      <c r="I79" s="213">
        <v>2926.23</v>
      </c>
      <c r="J79" s="213">
        <f t="shared" si="26"/>
        <v>93.248759595805083</v>
      </c>
      <c r="K79" s="213"/>
      <c r="L79" s="89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</row>
    <row r="80" spans="1:58" ht="25.5" x14ac:dyDescent="0.25">
      <c r="A80" s="9"/>
      <c r="B80" s="10"/>
      <c r="C80" s="10"/>
      <c r="D80" s="220">
        <v>3233</v>
      </c>
      <c r="E80" s="235" t="s">
        <v>66</v>
      </c>
      <c r="F80" s="11">
        <v>216.34</v>
      </c>
      <c r="G80" s="213"/>
      <c r="H80" s="213"/>
      <c r="I80" s="213">
        <v>1665.85</v>
      </c>
      <c r="J80" s="213">
        <f t="shared" si="26"/>
        <v>770.014791531848</v>
      </c>
      <c r="K80" s="213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</row>
    <row r="81" spans="1:58" ht="15.75" customHeight="1" x14ac:dyDescent="0.25">
      <c r="A81" s="9"/>
      <c r="B81" s="10"/>
      <c r="C81" s="10"/>
      <c r="D81" s="220">
        <v>3234</v>
      </c>
      <c r="E81" s="217" t="s">
        <v>67</v>
      </c>
      <c r="F81" s="11">
        <v>5077.51</v>
      </c>
      <c r="G81" s="213"/>
      <c r="H81" s="213"/>
      <c r="I81" s="213">
        <v>7245.71</v>
      </c>
      <c r="J81" s="213">
        <f t="shared" si="26"/>
        <v>142.7020330831451</v>
      </c>
      <c r="K81" s="213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</row>
    <row r="82" spans="1:58" ht="15.75" customHeight="1" x14ac:dyDescent="0.25">
      <c r="A82" s="9"/>
      <c r="B82" s="10"/>
      <c r="C82" s="10"/>
      <c r="D82" s="220">
        <v>3235</v>
      </c>
      <c r="E82" s="217" t="s">
        <v>68</v>
      </c>
      <c r="F82" s="11">
        <v>0</v>
      </c>
      <c r="G82" s="213"/>
      <c r="H82" s="213"/>
      <c r="I82" s="213">
        <f t="shared" ref="I82" si="28">H82</f>
        <v>0</v>
      </c>
      <c r="J82" s="213">
        <v>0</v>
      </c>
      <c r="K82" s="213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</row>
    <row r="83" spans="1:58" ht="26.25" x14ac:dyDescent="0.25">
      <c r="A83" s="9"/>
      <c r="B83" s="10"/>
      <c r="C83" s="10"/>
      <c r="D83" s="220">
        <v>3236</v>
      </c>
      <c r="E83" s="217" t="s">
        <v>69</v>
      </c>
      <c r="F83" s="11">
        <v>3899.2</v>
      </c>
      <c r="G83" s="213"/>
      <c r="H83" s="213"/>
      <c r="I83" s="213">
        <v>5914.88</v>
      </c>
      <c r="J83" s="213">
        <f t="shared" si="26"/>
        <v>151.69470660648338</v>
      </c>
      <c r="K83" s="213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</row>
    <row r="84" spans="1:58" ht="15.75" customHeight="1" x14ac:dyDescent="0.25">
      <c r="A84" s="9"/>
      <c r="B84" s="10"/>
      <c r="C84" s="10"/>
      <c r="D84" s="220">
        <v>3237</v>
      </c>
      <c r="E84" s="217" t="s">
        <v>70</v>
      </c>
      <c r="F84" s="11">
        <v>13589.87</v>
      </c>
      <c r="G84" s="213"/>
      <c r="H84" s="213"/>
      <c r="I84" s="213">
        <v>30638.54</v>
      </c>
      <c r="J84" s="213">
        <f t="shared" si="26"/>
        <v>225.45131042460304</v>
      </c>
      <c r="K84" s="213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</row>
    <row r="85" spans="1:58" ht="15.75" customHeight="1" x14ac:dyDescent="0.25">
      <c r="A85" s="9"/>
      <c r="B85" s="10"/>
      <c r="C85" s="10"/>
      <c r="D85" s="220">
        <v>3238</v>
      </c>
      <c r="E85" s="217" t="s">
        <v>71</v>
      </c>
      <c r="F85" s="11">
        <v>2040.96</v>
      </c>
      <c r="G85" s="213"/>
      <c r="H85" s="213"/>
      <c r="I85" s="213">
        <v>2381.12</v>
      </c>
      <c r="J85" s="213">
        <f t="shared" si="26"/>
        <v>116.66666666666666</v>
      </c>
      <c r="K85" s="213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</row>
    <row r="86" spans="1:58" ht="15.75" customHeight="1" x14ac:dyDescent="0.25">
      <c r="A86" s="9"/>
      <c r="B86" s="10"/>
      <c r="C86" s="10"/>
      <c r="D86" s="220">
        <v>3239</v>
      </c>
      <c r="E86" s="217" t="s">
        <v>72</v>
      </c>
      <c r="F86" s="11">
        <v>6441.86</v>
      </c>
      <c r="G86" s="213"/>
      <c r="H86" s="213"/>
      <c r="I86" s="213">
        <v>3137.25</v>
      </c>
      <c r="J86" s="213">
        <f t="shared" si="26"/>
        <v>48.700996296100818</v>
      </c>
      <c r="K86" s="213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</row>
    <row r="87" spans="1:58" ht="26.25" x14ac:dyDescent="0.25">
      <c r="A87" s="7"/>
      <c r="B87" s="7"/>
      <c r="C87" s="7">
        <v>324</v>
      </c>
      <c r="D87" s="218"/>
      <c r="E87" s="219" t="s">
        <v>170</v>
      </c>
      <c r="F87" s="8">
        <f>F88</f>
        <v>0</v>
      </c>
      <c r="G87" s="8"/>
      <c r="H87" s="8"/>
      <c r="I87" s="8">
        <f t="shared" ref="I87" si="29">I88</f>
        <v>10253.26</v>
      </c>
      <c r="J87" s="8">
        <v>0</v>
      </c>
      <c r="K87" s="8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</row>
    <row r="88" spans="1:58" ht="33" customHeight="1" x14ac:dyDescent="0.25">
      <c r="A88" s="9"/>
      <c r="B88" s="10"/>
      <c r="C88" s="10"/>
      <c r="D88" s="221">
        <v>3241</v>
      </c>
      <c r="E88" s="31" t="s">
        <v>211</v>
      </c>
      <c r="F88" s="11">
        <v>0</v>
      </c>
      <c r="G88" s="11"/>
      <c r="H88" s="11"/>
      <c r="I88" s="11">
        <v>10253.26</v>
      </c>
      <c r="J88" s="11">
        <v>0</v>
      </c>
      <c r="K88" s="1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</row>
    <row r="89" spans="1:58" ht="26.25" x14ac:dyDescent="0.25">
      <c r="A89" s="7"/>
      <c r="B89" s="7"/>
      <c r="C89" s="7">
        <v>329</v>
      </c>
      <c r="D89" s="7"/>
      <c r="E89" s="212" t="s">
        <v>73</v>
      </c>
      <c r="F89" s="8">
        <f>SUM(F90:F96)</f>
        <v>24291.54</v>
      </c>
      <c r="G89" s="8"/>
      <c r="H89" s="8"/>
      <c r="I89" s="8">
        <f>SUM(I90:I96)</f>
        <v>19434.839999999997</v>
      </c>
      <c r="J89" s="8">
        <f t="shared" si="26"/>
        <v>80.006619588548091</v>
      </c>
      <c r="K89" s="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8"/>
      <c r="AF89" s="88"/>
      <c r="AG89" s="88"/>
      <c r="AH89" s="88"/>
      <c r="AI89" s="88"/>
      <c r="AJ89" s="88"/>
      <c r="AK89" s="88"/>
      <c r="AL89" s="88"/>
      <c r="AM89" s="88"/>
      <c r="AN89" s="88"/>
      <c r="AO89" s="88"/>
      <c r="AP89" s="88"/>
      <c r="AQ89" s="88"/>
      <c r="AR89" s="88"/>
      <c r="AS89" s="88"/>
      <c r="AT89" s="88"/>
      <c r="AU89" s="88"/>
      <c r="AV89" s="88"/>
      <c r="AW89" s="88"/>
      <c r="AX89" s="88"/>
      <c r="AY89" s="88"/>
      <c r="AZ89" s="88"/>
      <c r="BA89" s="88"/>
      <c r="BB89" s="88"/>
      <c r="BC89" s="88"/>
      <c r="BD89" s="88"/>
      <c r="BE89" s="88"/>
      <c r="BF89" s="88"/>
    </row>
    <row r="90" spans="1:58" ht="39" x14ac:dyDescent="0.25">
      <c r="A90" s="9"/>
      <c r="B90" s="10"/>
      <c r="C90" s="10"/>
      <c r="D90" s="214">
        <v>3291</v>
      </c>
      <c r="E90" s="25" t="s">
        <v>74</v>
      </c>
      <c r="F90" s="11">
        <v>0</v>
      </c>
      <c r="G90" s="213"/>
      <c r="H90" s="213"/>
      <c r="I90" s="213">
        <v>1436.44</v>
      </c>
      <c r="J90" s="213">
        <v>0</v>
      </c>
      <c r="K90" s="213"/>
      <c r="L90" s="89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</row>
    <row r="91" spans="1:58" ht="15.75" customHeight="1" x14ac:dyDescent="0.25">
      <c r="A91" s="9"/>
      <c r="B91" s="10"/>
      <c r="C91" s="10"/>
      <c r="D91" s="214">
        <v>3292</v>
      </c>
      <c r="E91" s="25" t="s">
        <v>75</v>
      </c>
      <c r="F91" s="11">
        <v>2346.06</v>
      </c>
      <c r="G91" s="213"/>
      <c r="H91" s="213"/>
      <c r="I91" s="213">
        <v>2346.06</v>
      </c>
      <c r="J91" s="213">
        <f t="shared" si="26"/>
        <v>100</v>
      </c>
      <c r="K91" s="213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</row>
    <row r="92" spans="1:58" ht="15.75" customHeight="1" x14ac:dyDescent="0.25">
      <c r="A92" s="9"/>
      <c r="B92" s="10"/>
      <c r="C92" s="10"/>
      <c r="D92" s="214">
        <v>3293</v>
      </c>
      <c r="E92" s="25" t="s">
        <v>76</v>
      </c>
      <c r="F92" s="11">
        <v>790.48</v>
      </c>
      <c r="G92" s="213"/>
      <c r="H92" s="213"/>
      <c r="I92" s="213">
        <v>1617.71</v>
      </c>
      <c r="J92" s="213">
        <f t="shared" si="26"/>
        <v>204.64907398036635</v>
      </c>
      <c r="K92" s="213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</row>
    <row r="93" spans="1:58" ht="15.75" customHeight="1" x14ac:dyDescent="0.25">
      <c r="A93" s="9"/>
      <c r="B93" s="10"/>
      <c r="C93" s="10"/>
      <c r="D93" s="214">
        <v>3294</v>
      </c>
      <c r="E93" s="25" t="s">
        <v>77</v>
      </c>
      <c r="F93" s="11">
        <v>305</v>
      </c>
      <c r="G93" s="213"/>
      <c r="H93" s="213"/>
      <c r="I93" s="213">
        <v>340</v>
      </c>
      <c r="J93" s="213">
        <f t="shared" si="26"/>
        <v>111.47540983606557</v>
      </c>
      <c r="K93" s="213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</row>
    <row r="94" spans="1:58" x14ac:dyDescent="0.25">
      <c r="A94" s="9"/>
      <c r="B94" s="10"/>
      <c r="C94" s="10"/>
      <c r="D94" s="214">
        <v>3295</v>
      </c>
      <c r="E94" s="25" t="s">
        <v>78</v>
      </c>
      <c r="F94" s="11">
        <v>2429.9699999999998</v>
      </c>
      <c r="G94" s="213"/>
      <c r="H94" s="213"/>
      <c r="I94" s="213">
        <v>2560</v>
      </c>
      <c r="J94" s="213">
        <f t="shared" si="26"/>
        <v>105.351094869484</v>
      </c>
      <c r="K94" s="213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</row>
    <row r="95" spans="1:58" ht="15.75" customHeight="1" x14ac:dyDescent="0.25">
      <c r="A95" s="9"/>
      <c r="B95" s="10"/>
      <c r="C95" s="10"/>
      <c r="D95" s="214">
        <v>3296</v>
      </c>
      <c r="E95" s="25" t="s">
        <v>83</v>
      </c>
      <c r="F95" s="11">
        <v>0</v>
      </c>
      <c r="G95" s="213"/>
      <c r="H95" s="213"/>
      <c r="I95" s="213">
        <v>0</v>
      </c>
      <c r="J95" s="213">
        <v>0</v>
      </c>
      <c r="K95" s="213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</row>
    <row r="96" spans="1:58" ht="26.25" x14ac:dyDescent="0.25">
      <c r="A96" s="9"/>
      <c r="B96" s="10"/>
      <c r="C96" s="10"/>
      <c r="D96" s="214">
        <v>3299</v>
      </c>
      <c r="E96" s="25" t="s">
        <v>73</v>
      </c>
      <c r="F96" s="11">
        <v>18420.03</v>
      </c>
      <c r="G96" s="213"/>
      <c r="H96" s="213"/>
      <c r="I96" s="213">
        <v>11134.63</v>
      </c>
      <c r="J96" s="213">
        <f t="shared" si="26"/>
        <v>60.448490040461387</v>
      </c>
      <c r="K96" s="213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</row>
    <row r="97" spans="1:58" x14ac:dyDescent="0.25">
      <c r="A97" s="18"/>
      <c r="B97" s="18">
        <v>34</v>
      </c>
      <c r="C97" s="18"/>
      <c r="D97" s="18"/>
      <c r="E97" s="19" t="s">
        <v>87</v>
      </c>
      <c r="F97" s="6">
        <f>F98</f>
        <v>923.62</v>
      </c>
      <c r="G97" s="6">
        <v>18581.189999999999</v>
      </c>
      <c r="H97" s="6">
        <v>250</v>
      </c>
      <c r="I97" s="6">
        <f>I98</f>
        <v>343.99</v>
      </c>
      <c r="J97" s="6">
        <f t="shared" si="26"/>
        <v>37.24367163985189</v>
      </c>
      <c r="K97" s="6">
        <f t="shared" si="27"/>
        <v>137.596</v>
      </c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87"/>
      <c r="AP97" s="87"/>
      <c r="AQ97" s="87"/>
      <c r="AR97" s="87"/>
      <c r="AS97" s="87"/>
      <c r="AT97" s="87"/>
      <c r="AU97" s="87"/>
      <c r="AV97" s="87"/>
      <c r="AW97" s="87"/>
      <c r="AX97" s="87"/>
      <c r="AY97" s="87"/>
      <c r="AZ97" s="87"/>
      <c r="BA97" s="87"/>
      <c r="BB97" s="87"/>
      <c r="BC97" s="87"/>
      <c r="BD97" s="87"/>
      <c r="BE97" s="87"/>
      <c r="BF97" s="87"/>
    </row>
    <row r="98" spans="1:58" x14ac:dyDescent="0.25">
      <c r="A98" s="14"/>
      <c r="B98" s="14"/>
      <c r="C98" s="14">
        <v>343</v>
      </c>
      <c r="D98" s="14"/>
      <c r="E98" s="222" t="s">
        <v>88</v>
      </c>
      <c r="F98" s="8">
        <f>SUM(F99:F100)</f>
        <v>923.62</v>
      </c>
      <c r="G98" s="8"/>
      <c r="H98" s="8"/>
      <c r="I98" s="8">
        <f>SUM(I99:I100)</f>
        <v>343.99</v>
      </c>
      <c r="J98" s="8">
        <f t="shared" si="26"/>
        <v>37.24367163985189</v>
      </c>
      <c r="K98" s="8"/>
      <c r="L98" s="88"/>
      <c r="M98" s="93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88"/>
      <c r="AP98" s="88"/>
      <c r="AQ98" s="88"/>
      <c r="AR98" s="88"/>
      <c r="AS98" s="88"/>
      <c r="AT98" s="88"/>
      <c r="AU98" s="88"/>
      <c r="AV98" s="88"/>
      <c r="AW98" s="88"/>
      <c r="AX98" s="88"/>
      <c r="AY98" s="88"/>
      <c r="AZ98" s="88"/>
      <c r="BA98" s="88"/>
      <c r="BB98" s="88"/>
      <c r="BC98" s="88"/>
      <c r="BD98" s="88"/>
      <c r="BE98" s="88"/>
      <c r="BF98" s="88"/>
    </row>
    <row r="99" spans="1:58" ht="25.5" x14ac:dyDescent="0.25">
      <c r="A99" s="16"/>
      <c r="B99" s="16"/>
      <c r="C99" s="16"/>
      <c r="D99" s="16">
        <v>3431</v>
      </c>
      <c r="E99" s="34" t="s">
        <v>89</v>
      </c>
      <c r="F99" s="11">
        <v>923.62</v>
      </c>
      <c r="G99" s="213"/>
      <c r="H99" s="213"/>
      <c r="I99" s="213">
        <v>343.99</v>
      </c>
      <c r="J99" s="213">
        <f t="shared" si="26"/>
        <v>37.24367163985189</v>
      </c>
      <c r="K99" s="213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</row>
    <row r="100" spans="1:58" x14ac:dyDescent="0.25">
      <c r="A100" s="16"/>
      <c r="B100" s="16"/>
      <c r="C100" s="16"/>
      <c r="D100" s="16">
        <v>3433</v>
      </c>
      <c r="E100" s="25" t="s">
        <v>90</v>
      </c>
      <c r="F100" s="11">
        <v>0</v>
      </c>
      <c r="G100" s="213"/>
      <c r="H100" s="213"/>
      <c r="I100" s="213">
        <v>0</v>
      </c>
      <c r="J100" s="213">
        <v>0</v>
      </c>
      <c r="K100" s="213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</row>
    <row r="101" spans="1:58" ht="25.5" x14ac:dyDescent="0.25">
      <c r="A101" s="18"/>
      <c r="B101" s="18">
        <v>36</v>
      </c>
      <c r="C101" s="18"/>
      <c r="D101" s="18"/>
      <c r="E101" s="19" t="s">
        <v>224</v>
      </c>
      <c r="F101" s="6">
        <f>F102</f>
        <v>25</v>
      </c>
      <c r="G101" s="6">
        <f t="shared" ref="G101:I102" si="30">G102</f>
        <v>0</v>
      </c>
      <c r="H101" s="6">
        <v>50</v>
      </c>
      <c r="I101" s="6">
        <f t="shared" si="30"/>
        <v>0</v>
      </c>
      <c r="J101" s="6">
        <f t="shared" si="26"/>
        <v>0</v>
      </c>
      <c r="K101" s="6">
        <v>0</v>
      </c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87"/>
      <c r="AP101" s="87"/>
      <c r="AQ101" s="87"/>
      <c r="AR101" s="87"/>
      <c r="AS101" s="87"/>
      <c r="AT101" s="87"/>
      <c r="AU101" s="87"/>
      <c r="AV101" s="87"/>
      <c r="AW101" s="87"/>
      <c r="AX101" s="87"/>
      <c r="AY101" s="87"/>
      <c r="AZ101" s="87"/>
      <c r="BA101" s="87"/>
      <c r="BB101" s="87"/>
      <c r="BC101" s="87"/>
      <c r="BD101" s="87"/>
      <c r="BE101" s="87"/>
      <c r="BF101" s="87"/>
    </row>
    <row r="102" spans="1:58" ht="38.25" x14ac:dyDescent="0.25">
      <c r="A102" s="14"/>
      <c r="B102" s="14"/>
      <c r="C102" s="14">
        <v>369</v>
      </c>
      <c r="D102" s="14"/>
      <c r="E102" s="222" t="s">
        <v>209</v>
      </c>
      <c r="F102" s="8">
        <f>F103</f>
        <v>25</v>
      </c>
      <c r="G102" s="8"/>
      <c r="H102" s="8"/>
      <c r="I102" s="8">
        <f t="shared" si="30"/>
        <v>0</v>
      </c>
      <c r="J102" s="8">
        <f t="shared" si="26"/>
        <v>0</v>
      </c>
      <c r="K102" s="8"/>
      <c r="L102" s="88"/>
      <c r="M102" s="93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8"/>
      <c r="AF102" s="88"/>
      <c r="AG102" s="88"/>
      <c r="AH102" s="88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</row>
    <row r="103" spans="1:58" ht="39" x14ac:dyDescent="0.25">
      <c r="A103" s="16"/>
      <c r="B103" s="16"/>
      <c r="C103" s="16"/>
      <c r="D103" s="16">
        <v>3691</v>
      </c>
      <c r="E103" s="25" t="s">
        <v>234</v>
      </c>
      <c r="F103" s="11">
        <v>25</v>
      </c>
      <c r="G103" s="11"/>
      <c r="H103" s="11"/>
      <c r="I103" s="11">
        <v>0</v>
      </c>
      <c r="J103" s="11">
        <f t="shared" si="26"/>
        <v>0</v>
      </c>
      <c r="K103" s="1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</row>
    <row r="104" spans="1:58" ht="38.25" x14ac:dyDescent="0.25">
      <c r="A104" s="18"/>
      <c r="B104" s="18">
        <v>37</v>
      </c>
      <c r="C104" s="18"/>
      <c r="D104" s="18"/>
      <c r="E104" s="19" t="s">
        <v>91</v>
      </c>
      <c r="F104" s="6">
        <f>F105</f>
        <v>4100.7</v>
      </c>
      <c r="G104" s="6">
        <v>4512.59</v>
      </c>
      <c r="H104" s="6">
        <v>7000</v>
      </c>
      <c r="I104" s="6">
        <f>I105</f>
        <v>5678.3</v>
      </c>
      <c r="J104" s="6">
        <f t="shared" si="26"/>
        <v>138.47148047894262</v>
      </c>
      <c r="K104" s="6">
        <f t="shared" si="27"/>
        <v>81.118571428571428</v>
      </c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7"/>
      <c r="AJ104" s="87"/>
      <c r="AK104" s="87"/>
      <c r="AL104" s="87"/>
      <c r="AM104" s="87"/>
      <c r="AN104" s="87"/>
      <c r="AO104" s="87"/>
      <c r="AP104" s="87"/>
      <c r="AQ104" s="87"/>
      <c r="AR104" s="87"/>
      <c r="AS104" s="87"/>
      <c r="AT104" s="87"/>
      <c r="AU104" s="87"/>
      <c r="AV104" s="87"/>
      <c r="AW104" s="87"/>
      <c r="AX104" s="87"/>
      <c r="AY104" s="87"/>
      <c r="AZ104" s="87"/>
      <c r="BA104" s="87"/>
      <c r="BB104" s="87"/>
      <c r="BC104" s="87"/>
      <c r="BD104" s="87"/>
      <c r="BE104" s="87"/>
      <c r="BF104" s="87"/>
    </row>
    <row r="105" spans="1:58" ht="26.25" x14ac:dyDescent="0.25">
      <c r="A105" s="14"/>
      <c r="B105" s="14"/>
      <c r="C105" s="14">
        <v>372</v>
      </c>
      <c r="D105" s="14"/>
      <c r="E105" s="215" t="s">
        <v>92</v>
      </c>
      <c r="F105" s="8">
        <f>SUM(F106:F107)</f>
        <v>4100.7</v>
      </c>
      <c r="G105" s="8"/>
      <c r="H105" s="8"/>
      <c r="I105" s="8">
        <f>SUM(I106:I107)</f>
        <v>5678.3</v>
      </c>
      <c r="J105" s="8">
        <f t="shared" si="26"/>
        <v>138.47148047894262</v>
      </c>
      <c r="K105" s="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  <c r="Y105" s="88"/>
      <c r="Z105" s="88"/>
      <c r="AA105" s="88"/>
      <c r="AB105" s="88"/>
      <c r="AC105" s="88"/>
      <c r="AD105" s="88"/>
      <c r="AE105" s="88"/>
      <c r="AF105" s="88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</row>
    <row r="106" spans="1:58" ht="26.25" x14ac:dyDescent="0.25">
      <c r="A106" s="16"/>
      <c r="B106" s="16"/>
      <c r="C106" s="16"/>
      <c r="D106" s="16">
        <v>3722</v>
      </c>
      <c r="E106" s="31" t="s">
        <v>93</v>
      </c>
      <c r="F106" s="11">
        <v>4100.7</v>
      </c>
      <c r="G106" s="213"/>
      <c r="H106" s="213"/>
      <c r="I106" s="213">
        <v>5678.3</v>
      </c>
      <c r="J106" s="213">
        <f t="shared" si="26"/>
        <v>138.47148047894262</v>
      </c>
      <c r="K106" s="213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</row>
    <row r="107" spans="1:58" ht="25.5" x14ac:dyDescent="0.25">
      <c r="A107" s="16"/>
      <c r="B107" s="16"/>
      <c r="C107" s="16"/>
      <c r="D107" s="16">
        <v>3723</v>
      </c>
      <c r="E107" s="35" t="s">
        <v>240</v>
      </c>
      <c r="F107" s="11">
        <v>0</v>
      </c>
      <c r="G107" s="213"/>
      <c r="H107" s="213"/>
      <c r="I107" s="213">
        <v>0</v>
      </c>
      <c r="J107" s="213">
        <v>0</v>
      </c>
      <c r="K107" s="213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</row>
    <row r="108" spans="1:58" x14ac:dyDescent="0.25">
      <c r="A108" s="18"/>
      <c r="B108" s="18">
        <v>38</v>
      </c>
      <c r="C108" s="18"/>
      <c r="D108" s="18"/>
      <c r="E108" s="19" t="s">
        <v>95</v>
      </c>
      <c r="F108" s="6">
        <f>F109</f>
        <v>0</v>
      </c>
      <c r="G108" s="6">
        <v>0</v>
      </c>
      <c r="H108" s="6">
        <v>1700</v>
      </c>
      <c r="I108" s="6">
        <f>I109</f>
        <v>1814.88</v>
      </c>
      <c r="J108" s="6">
        <v>0</v>
      </c>
      <c r="K108" s="6">
        <v>0</v>
      </c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</row>
    <row r="109" spans="1:58" x14ac:dyDescent="0.25">
      <c r="A109" s="14"/>
      <c r="B109" s="14"/>
      <c r="C109" s="14">
        <v>381</v>
      </c>
      <c r="D109" s="14"/>
      <c r="E109" s="15" t="s">
        <v>31</v>
      </c>
      <c r="F109" s="8">
        <f>F110</f>
        <v>0</v>
      </c>
      <c r="G109" s="8"/>
      <c r="H109" s="8"/>
      <c r="I109" s="8">
        <f>I110</f>
        <v>1814.88</v>
      </c>
      <c r="J109" s="8">
        <v>0</v>
      </c>
      <c r="K109" s="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8"/>
      <c r="AF109" s="88"/>
      <c r="AG109" s="88"/>
      <c r="AH109" s="88"/>
      <c r="AI109" s="88"/>
      <c r="AJ109" s="88"/>
      <c r="AK109" s="88"/>
      <c r="AL109" s="88"/>
      <c r="AM109" s="88"/>
      <c r="AN109" s="88"/>
      <c r="AO109" s="88"/>
      <c r="AP109" s="88"/>
      <c r="AQ109" s="88"/>
      <c r="AR109" s="88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88"/>
      <c r="BF109" s="88"/>
    </row>
    <row r="110" spans="1:58" x14ac:dyDescent="0.25">
      <c r="A110" s="16"/>
      <c r="B110" s="223"/>
      <c r="C110" s="223"/>
      <c r="D110" s="16">
        <v>3812</v>
      </c>
      <c r="E110" s="17" t="s">
        <v>96</v>
      </c>
      <c r="F110" s="11">
        <v>0</v>
      </c>
      <c r="G110" s="213"/>
      <c r="H110" s="213"/>
      <c r="I110" s="213">
        <v>1814.88</v>
      </c>
      <c r="J110" s="213">
        <v>0</v>
      </c>
      <c r="K110" s="213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</row>
    <row r="111" spans="1:58" ht="25.5" x14ac:dyDescent="0.25">
      <c r="A111" s="37">
        <v>4</v>
      </c>
      <c r="B111" s="38"/>
      <c r="C111" s="38"/>
      <c r="D111" s="38"/>
      <c r="E111" s="39" t="s">
        <v>97</v>
      </c>
      <c r="F111" s="4">
        <f>F112+F122+F119</f>
        <v>28789.859999999997</v>
      </c>
      <c r="G111" s="4">
        <f>G112+G122+G119</f>
        <v>7034.31</v>
      </c>
      <c r="H111" s="4">
        <f>H112+H122+H119</f>
        <v>54780</v>
      </c>
      <c r="I111" s="4">
        <f>I112+I122</f>
        <v>10278.959999999999</v>
      </c>
      <c r="J111" s="4">
        <f t="shared" si="26"/>
        <v>35.70340390679219</v>
      </c>
      <c r="K111" s="4">
        <f t="shared" si="27"/>
        <v>18.764074479737129</v>
      </c>
      <c r="L111" s="86"/>
      <c r="M111" s="86"/>
      <c r="N111" s="86"/>
      <c r="O111" s="86"/>
      <c r="P111" s="86"/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  <c r="AU111" s="86"/>
      <c r="AV111" s="86"/>
      <c r="AW111" s="86"/>
      <c r="AX111" s="86"/>
      <c r="AY111" s="86"/>
      <c r="AZ111" s="86"/>
      <c r="BA111" s="86"/>
      <c r="BB111" s="86"/>
      <c r="BC111" s="86"/>
      <c r="BD111" s="86"/>
      <c r="BE111" s="86"/>
      <c r="BF111" s="86"/>
    </row>
    <row r="112" spans="1:58" ht="38.25" x14ac:dyDescent="0.25">
      <c r="A112" s="18"/>
      <c r="B112" s="224">
        <v>42</v>
      </c>
      <c r="C112" s="224"/>
      <c r="D112" s="224"/>
      <c r="E112" s="225" t="s">
        <v>98</v>
      </c>
      <c r="F112" s="6">
        <f>F113</f>
        <v>28789.859999999997</v>
      </c>
      <c r="G112" s="6">
        <v>7034.31</v>
      </c>
      <c r="H112" s="6">
        <v>14280</v>
      </c>
      <c r="I112" s="6">
        <f>I113+I119</f>
        <v>10278.959999999999</v>
      </c>
      <c r="J112" s="6">
        <f t="shared" si="26"/>
        <v>35.70340390679219</v>
      </c>
      <c r="K112" s="6">
        <f t="shared" si="27"/>
        <v>71.981512605042013</v>
      </c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</row>
    <row r="113" spans="1:58" x14ac:dyDescent="0.25">
      <c r="A113" s="14"/>
      <c r="B113" s="226"/>
      <c r="C113" s="226">
        <v>422</v>
      </c>
      <c r="D113" s="226"/>
      <c r="E113" s="227" t="s">
        <v>99</v>
      </c>
      <c r="F113" s="8">
        <f>SUM(F114:F118)</f>
        <v>28789.859999999997</v>
      </c>
      <c r="G113" s="8"/>
      <c r="H113" s="8"/>
      <c r="I113" s="8">
        <f>SUM(I114:I118)</f>
        <v>8375.7899999999991</v>
      </c>
      <c r="J113" s="8">
        <f t="shared" si="26"/>
        <v>29.092847273310813</v>
      </c>
      <c r="K113" s="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8"/>
      <c r="AC113" s="88"/>
      <c r="AD113" s="88"/>
      <c r="AE113" s="88"/>
      <c r="AF113" s="88"/>
      <c r="AG113" s="88"/>
      <c r="AH113" s="88"/>
      <c r="AI113" s="88"/>
      <c r="AJ113" s="88"/>
      <c r="AK113" s="88"/>
      <c r="AL113" s="88"/>
      <c r="AM113" s="88"/>
      <c r="AN113" s="88"/>
      <c r="AO113" s="88"/>
      <c r="AP113" s="88"/>
      <c r="AQ113" s="88"/>
      <c r="AR113" s="88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88"/>
      <c r="BF113" s="88"/>
    </row>
    <row r="114" spans="1:58" x14ac:dyDescent="0.25">
      <c r="A114" s="223"/>
      <c r="B114" s="228"/>
      <c r="C114" s="228"/>
      <c r="D114" s="229">
        <v>4221</v>
      </c>
      <c r="E114" s="230" t="s">
        <v>100</v>
      </c>
      <c r="F114" s="11">
        <v>12087.63</v>
      </c>
      <c r="G114" s="213"/>
      <c r="H114" s="213"/>
      <c r="I114" s="213">
        <v>5006.8999999999996</v>
      </c>
      <c r="J114" s="213">
        <f t="shared" si="26"/>
        <v>41.42168481331742</v>
      </c>
      <c r="K114" s="213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</row>
    <row r="115" spans="1:58" x14ac:dyDescent="0.25">
      <c r="A115" s="10"/>
      <c r="B115" s="10"/>
      <c r="C115" s="10"/>
      <c r="D115" s="10">
        <v>4222</v>
      </c>
      <c r="E115" s="231" t="s">
        <v>101</v>
      </c>
      <c r="F115" s="11">
        <v>2424.1999999999998</v>
      </c>
      <c r="G115" s="213"/>
      <c r="H115" s="213"/>
      <c r="I115" s="213">
        <v>0</v>
      </c>
      <c r="J115" s="213">
        <v>0</v>
      </c>
      <c r="K115" s="213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</row>
    <row r="116" spans="1:58" ht="25.5" x14ac:dyDescent="0.25">
      <c r="A116" s="10"/>
      <c r="B116" s="10"/>
      <c r="C116" s="10"/>
      <c r="D116" s="10">
        <v>4223</v>
      </c>
      <c r="E116" s="231" t="s">
        <v>102</v>
      </c>
      <c r="F116" s="11">
        <v>7287.5</v>
      </c>
      <c r="G116" s="213"/>
      <c r="H116" s="213"/>
      <c r="I116" s="213">
        <v>1137.5</v>
      </c>
      <c r="J116" s="213">
        <f t="shared" si="26"/>
        <v>15.608919382504288</v>
      </c>
      <c r="K116" s="213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</row>
    <row r="117" spans="1:58" x14ac:dyDescent="0.25">
      <c r="A117" s="10"/>
      <c r="B117" s="10"/>
      <c r="C117" s="10"/>
      <c r="D117" s="10">
        <v>4226</v>
      </c>
      <c r="E117" s="231" t="s">
        <v>103</v>
      </c>
      <c r="F117" s="11">
        <v>0</v>
      </c>
      <c r="G117" s="213"/>
      <c r="H117" s="213"/>
      <c r="I117" s="213">
        <f t="shared" ref="I117:I121" si="31">H117</f>
        <v>0</v>
      </c>
      <c r="J117" s="213">
        <v>0</v>
      </c>
      <c r="K117" s="213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</row>
    <row r="118" spans="1:58" ht="25.5" x14ac:dyDescent="0.25">
      <c r="A118" s="10"/>
      <c r="B118" s="10"/>
      <c r="C118" s="10"/>
      <c r="D118" s="10">
        <v>4227</v>
      </c>
      <c r="E118" s="231" t="s">
        <v>104</v>
      </c>
      <c r="F118" s="11">
        <v>6990.53</v>
      </c>
      <c r="G118" s="213"/>
      <c r="H118" s="213"/>
      <c r="I118" s="213">
        <v>2231.39</v>
      </c>
      <c r="J118" s="213">
        <f t="shared" si="26"/>
        <v>31.920183448179181</v>
      </c>
      <c r="K118" s="213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</row>
    <row r="119" spans="1:58" s="168" customFormat="1" ht="25.5" x14ac:dyDescent="0.2">
      <c r="A119" s="7"/>
      <c r="B119" s="7"/>
      <c r="C119" s="7">
        <v>424</v>
      </c>
      <c r="D119" s="7"/>
      <c r="E119" s="232" t="s">
        <v>105</v>
      </c>
      <c r="F119" s="8">
        <f>SUM(F120:F121)</f>
        <v>0</v>
      </c>
      <c r="G119" s="8"/>
      <c r="H119" s="8"/>
      <c r="I119" s="8">
        <f>SUM(I120:I121)</f>
        <v>1903.17</v>
      </c>
      <c r="J119" s="8">
        <v>0</v>
      </c>
      <c r="K119" s="8"/>
      <c r="L119" s="167"/>
      <c r="M119" s="167"/>
      <c r="N119" s="167"/>
      <c r="O119" s="167"/>
      <c r="P119" s="167"/>
      <c r="Q119" s="167"/>
      <c r="R119" s="167"/>
      <c r="S119" s="167"/>
      <c r="T119" s="167"/>
      <c r="U119" s="167"/>
      <c r="V119" s="167"/>
      <c r="W119" s="167"/>
      <c r="X119" s="167"/>
      <c r="Y119" s="167"/>
      <c r="Z119" s="167"/>
      <c r="AA119" s="167"/>
      <c r="AB119" s="167"/>
      <c r="AC119" s="167"/>
      <c r="AD119" s="167"/>
      <c r="AE119" s="167"/>
      <c r="AF119" s="167"/>
      <c r="AG119" s="167"/>
      <c r="AH119" s="167"/>
      <c r="AI119" s="167"/>
      <c r="AJ119" s="167"/>
      <c r="AK119" s="167"/>
      <c r="AL119" s="167"/>
      <c r="AM119" s="167"/>
      <c r="AN119" s="167"/>
      <c r="AO119" s="167"/>
      <c r="AP119" s="167"/>
      <c r="AQ119" s="167"/>
      <c r="AR119" s="167"/>
      <c r="AS119" s="167"/>
      <c r="AT119" s="167"/>
      <c r="AU119" s="167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</row>
    <row r="120" spans="1:58" x14ac:dyDescent="0.25">
      <c r="A120" s="10"/>
      <c r="B120" s="10"/>
      <c r="C120" s="10"/>
      <c r="D120" s="10">
        <v>4241</v>
      </c>
      <c r="E120" s="231" t="s">
        <v>106</v>
      </c>
      <c r="F120" s="11">
        <v>0</v>
      </c>
      <c r="G120" s="213"/>
      <c r="H120" s="213"/>
      <c r="I120" s="213">
        <v>1903.17</v>
      </c>
      <c r="J120" s="213">
        <v>0</v>
      </c>
      <c r="K120" s="213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  <c r="BC120" s="81"/>
      <c r="BD120" s="81"/>
      <c r="BE120" s="81"/>
      <c r="BF120" s="81"/>
    </row>
    <row r="121" spans="1:58" ht="25.5" x14ac:dyDescent="0.25">
      <c r="A121" s="10"/>
      <c r="B121" s="10"/>
      <c r="C121" s="10"/>
      <c r="D121" s="10">
        <v>4242</v>
      </c>
      <c r="E121" s="231" t="s">
        <v>107</v>
      </c>
      <c r="F121" s="11">
        <v>0</v>
      </c>
      <c r="G121" s="213"/>
      <c r="H121" s="213"/>
      <c r="I121" s="213">
        <f t="shared" si="31"/>
        <v>0</v>
      </c>
      <c r="J121" s="213">
        <v>0</v>
      </c>
      <c r="K121" s="213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  <c r="BE121" s="81"/>
      <c r="BF121" s="81"/>
    </row>
    <row r="122" spans="1:58" ht="38.25" x14ac:dyDescent="0.25">
      <c r="A122" s="5"/>
      <c r="B122" s="5">
        <v>45</v>
      </c>
      <c r="C122" s="5"/>
      <c r="D122" s="5"/>
      <c r="E122" s="233" t="s">
        <v>108</v>
      </c>
      <c r="F122" s="6">
        <f>F123</f>
        <v>0</v>
      </c>
      <c r="G122" s="6">
        <v>0</v>
      </c>
      <c r="H122" s="6">
        <f>H123</f>
        <v>40500</v>
      </c>
      <c r="I122" s="6">
        <f>I123</f>
        <v>0</v>
      </c>
      <c r="J122" s="6">
        <v>0</v>
      </c>
      <c r="K122" s="6">
        <v>0</v>
      </c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</row>
    <row r="123" spans="1:58" ht="25.5" x14ac:dyDescent="0.25">
      <c r="A123" s="7"/>
      <c r="B123" s="7"/>
      <c r="C123" s="7">
        <v>451</v>
      </c>
      <c r="D123" s="7"/>
      <c r="E123" s="232" t="s">
        <v>109</v>
      </c>
      <c r="F123" s="8">
        <f>F124</f>
        <v>0</v>
      </c>
      <c r="G123" s="8"/>
      <c r="H123" s="8">
        <v>40500</v>
      </c>
      <c r="I123" s="8">
        <f>I124</f>
        <v>0</v>
      </c>
      <c r="J123" s="8">
        <v>0</v>
      </c>
      <c r="K123" s="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8"/>
      <c r="AF123" s="88"/>
      <c r="AG123" s="88"/>
      <c r="AH123" s="88"/>
      <c r="AI123" s="88"/>
      <c r="AJ123" s="88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</row>
    <row r="124" spans="1:58" ht="25.5" x14ac:dyDescent="0.25">
      <c r="A124" s="10"/>
      <c r="B124" s="10"/>
      <c r="C124" s="10"/>
      <c r="D124" s="10">
        <v>4511</v>
      </c>
      <c r="E124" s="231" t="s">
        <v>109</v>
      </c>
      <c r="F124" s="11">
        <v>0</v>
      </c>
      <c r="G124" s="213"/>
      <c r="H124" s="213"/>
      <c r="I124" s="213">
        <v>0</v>
      </c>
      <c r="J124" s="213">
        <v>0</v>
      </c>
      <c r="K124" s="213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  <c r="BC124" s="81"/>
      <c r="BD124" s="81"/>
      <c r="BE124" s="81"/>
      <c r="BF124" s="81"/>
    </row>
    <row r="125" spans="1:58" x14ac:dyDescent="0.25">
      <c r="A125" s="189"/>
      <c r="B125" s="189"/>
      <c r="C125" s="189"/>
      <c r="D125" s="189"/>
      <c r="E125" s="192"/>
      <c r="F125" s="190"/>
      <c r="G125" s="191"/>
      <c r="H125" s="191"/>
      <c r="I125" s="191"/>
      <c r="J125" s="191"/>
      <c r="K125" s="19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  <c r="BC125" s="81"/>
      <c r="BD125" s="81"/>
      <c r="BE125" s="81"/>
      <c r="BF125" s="81"/>
    </row>
    <row r="126" spans="1:58" x14ac:dyDescent="0.25">
      <c r="A126" s="189"/>
      <c r="B126" s="189"/>
      <c r="C126" s="189"/>
      <c r="D126" s="189"/>
      <c r="E126" s="192"/>
      <c r="F126" s="190"/>
      <c r="G126" s="191"/>
      <c r="H126" s="191"/>
      <c r="I126" s="191"/>
      <c r="J126" s="191"/>
      <c r="K126" s="19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  <c r="BC126" s="81"/>
      <c r="BD126" s="81"/>
      <c r="BE126" s="81"/>
      <c r="BF126" s="81"/>
    </row>
    <row r="127" spans="1:58" x14ac:dyDescent="0.25">
      <c r="A127" s="189"/>
      <c r="B127" s="189"/>
      <c r="C127" s="189"/>
      <c r="D127" s="189"/>
      <c r="E127" s="192"/>
      <c r="F127" s="190"/>
      <c r="G127" s="191"/>
      <c r="H127" s="191"/>
      <c r="I127" s="191"/>
      <c r="J127" s="191"/>
      <c r="K127" s="19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</row>
    <row r="128" spans="1:58" x14ac:dyDescent="0.25">
      <c r="A128" s="195"/>
      <c r="B128" s="193"/>
      <c r="C128" s="193"/>
      <c r="D128" s="193"/>
      <c r="E128" s="193"/>
      <c r="F128" s="193"/>
      <c r="G128" s="193"/>
      <c r="H128" s="193"/>
      <c r="I128" s="193"/>
      <c r="J128" s="193"/>
      <c r="K128" s="196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  <c r="BE128" s="81"/>
      <c r="BF128" s="81"/>
    </row>
    <row r="129" spans="1:58" x14ac:dyDescent="0.25">
      <c r="A129" s="279" t="s">
        <v>232</v>
      </c>
      <c r="B129" s="279"/>
      <c r="C129" s="279"/>
      <c r="D129" s="279"/>
      <c r="E129" s="279"/>
      <c r="F129" s="40">
        <f>F54+F111</f>
        <v>1941446.4200000002</v>
      </c>
      <c r="G129" s="40">
        <f>G54+G111</f>
        <v>2196365.0699999998</v>
      </c>
      <c r="H129" s="40">
        <f>H54+H111</f>
        <v>3899475</v>
      </c>
      <c r="I129" s="40">
        <f>I54+I111</f>
        <v>1924463.22</v>
      </c>
      <c r="J129" s="40">
        <f t="shared" ref="J129" si="32">I129/F129*100</f>
        <v>99.12522952861093</v>
      </c>
      <c r="K129" s="40">
        <f t="shared" ref="K129" si="33">I129/H129*100</f>
        <v>49.351854288077242</v>
      </c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  <c r="BE129" s="81"/>
      <c r="BF129" s="81"/>
    </row>
    <row r="130" spans="1:58" x14ac:dyDescent="0.25"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81"/>
      <c r="Z130" s="81"/>
      <c r="AA130" s="81"/>
      <c r="AB130" s="81"/>
      <c r="AC130" s="81"/>
      <c r="AD130" s="81"/>
      <c r="AE130" s="81"/>
      <c r="AF130" s="81"/>
      <c r="AG130" s="81"/>
      <c r="AH130" s="81"/>
      <c r="AI130" s="81"/>
      <c r="AJ130" s="81"/>
      <c r="AK130" s="81"/>
      <c r="AL130" s="81"/>
      <c r="AM130" s="81"/>
      <c r="AN130" s="81"/>
      <c r="AO130" s="81"/>
      <c r="AP130" s="81"/>
      <c r="AQ130" s="81"/>
      <c r="AR130" s="81"/>
      <c r="AS130" s="81"/>
      <c r="AT130" s="81"/>
      <c r="AU130" s="81"/>
      <c r="AV130" s="81"/>
      <c r="AW130" s="81"/>
      <c r="AX130" s="81"/>
      <c r="AY130" s="81"/>
      <c r="AZ130" s="81"/>
      <c r="BA130" s="81"/>
      <c r="BB130" s="81"/>
      <c r="BC130" s="81"/>
      <c r="BD130" s="81"/>
      <c r="BE130" s="81"/>
      <c r="BF130" s="81"/>
    </row>
    <row r="131" spans="1:58" x14ac:dyDescent="0.25"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  <c r="BE131" s="81"/>
      <c r="BF131" s="81"/>
    </row>
    <row r="132" spans="1:58" x14ac:dyDescent="0.25"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  <c r="BE132" s="81"/>
      <c r="BF132" s="81"/>
    </row>
    <row r="133" spans="1:58" x14ac:dyDescent="0.25"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  <c r="BE133" s="81"/>
      <c r="BF133" s="81"/>
    </row>
    <row r="134" spans="1:58" x14ac:dyDescent="0.25"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  <c r="AC134" s="81"/>
      <c r="AD134" s="81"/>
      <c r="AE134" s="81"/>
      <c r="AF134" s="81"/>
      <c r="AG134" s="81"/>
      <c r="AH134" s="81"/>
      <c r="AI134" s="81"/>
      <c r="AJ134" s="81"/>
      <c r="AK134" s="81"/>
      <c r="AL134" s="81"/>
      <c r="AM134" s="81"/>
      <c r="AN134" s="81"/>
      <c r="AO134" s="81"/>
      <c r="AP134" s="81"/>
      <c r="AQ134" s="81"/>
      <c r="AR134" s="81"/>
      <c r="AS134" s="81"/>
      <c r="AT134" s="81"/>
      <c r="AU134" s="81"/>
      <c r="AV134" s="81"/>
      <c r="AW134" s="81"/>
      <c r="AX134" s="81"/>
      <c r="AY134" s="81"/>
      <c r="AZ134" s="81"/>
      <c r="BA134" s="81"/>
      <c r="BB134" s="81"/>
      <c r="BC134" s="81"/>
      <c r="BD134" s="81"/>
      <c r="BE134" s="81"/>
      <c r="BF134" s="81"/>
    </row>
    <row r="135" spans="1:58" x14ac:dyDescent="0.25">
      <c r="K135" s="81"/>
      <c r="L135" s="81"/>
      <c r="M135" s="81"/>
      <c r="N135" s="81"/>
      <c r="O135" s="81"/>
      <c r="P135" s="81"/>
      <c r="Q135" s="81"/>
      <c r="R135" s="81"/>
      <c r="S135" s="81"/>
      <c r="T135" s="81"/>
      <c r="U135" s="81"/>
      <c r="V135" s="81"/>
      <c r="W135" s="81"/>
      <c r="X135" s="81"/>
      <c r="Y135" s="81"/>
      <c r="Z135" s="81"/>
      <c r="AA135" s="81"/>
      <c r="AB135" s="81"/>
      <c r="AC135" s="81"/>
      <c r="AD135" s="81"/>
      <c r="AE135" s="81"/>
      <c r="AF135" s="81"/>
      <c r="AG135" s="81"/>
      <c r="AH135" s="81"/>
      <c r="AI135" s="81"/>
      <c r="AJ135" s="81"/>
      <c r="AK135" s="81"/>
      <c r="AL135" s="81"/>
      <c r="AM135" s="81"/>
      <c r="AN135" s="81"/>
      <c r="AO135" s="81"/>
      <c r="AP135" s="81"/>
      <c r="AQ135" s="81"/>
      <c r="AR135" s="81"/>
      <c r="AS135" s="81"/>
      <c r="AT135" s="81"/>
      <c r="AU135" s="81"/>
      <c r="AV135" s="81"/>
      <c r="AW135" s="81"/>
      <c r="AX135" s="81"/>
      <c r="AY135" s="81"/>
      <c r="AZ135" s="81"/>
      <c r="BA135" s="81"/>
      <c r="BB135" s="81"/>
      <c r="BC135" s="81"/>
      <c r="BD135" s="81"/>
      <c r="BE135" s="81"/>
      <c r="BF135" s="81"/>
    </row>
    <row r="136" spans="1:58" x14ac:dyDescent="0.25"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81"/>
      <c r="Z136" s="81"/>
      <c r="AA136" s="81"/>
      <c r="AB136" s="81"/>
      <c r="AC136" s="81"/>
      <c r="AD136" s="81"/>
      <c r="AE136" s="81"/>
      <c r="AF136" s="81"/>
      <c r="AG136" s="81"/>
      <c r="AH136" s="81"/>
      <c r="AI136" s="81"/>
      <c r="AJ136" s="81"/>
      <c r="AK136" s="81"/>
      <c r="AL136" s="81"/>
      <c r="AM136" s="81"/>
      <c r="AN136" s="81"/>
      <c r="AO136" s="81"/>
      <c r="AP136" s="81"/>
      <c r="AQ136" s="81"/>
      <c r="AR136" s="81"/>
      <c r="AS136" s="81"/>
      <c r="AT136" s="81"/>
      <c r="AU136" s="81"/>
      <c r="AV136" s="81"/>
      <c r="AW136" s="81"/>
      <c r="AX136" s="81"/>
      <c r="AY136" s="81"/>
      <c r="AZ136" s="81"/>
      <c r="BA136" s="81"/>
      <c r="BB136" s="81"/>
      <c r="BC136" s="81"/>
      <c r="BD136" s="81"/>
      <c r="BE136" s="81"/>
      <c r="BF136" s="81"/>
    </row>
    <row r="137" spans="1:58" x14ac:dyDescent="0.25"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  <c r="BE137" s="81"/>
      <c r="BF137" s="81"/>
    </row>
    <row r="138" spans="1:58" x14ac:dyDescent="0.25">
      <c r="K138" s="81"/>
      <c r="L138" s="81"/>
      <c r="M138" s="81"/>
      <c r="N138" s="81"/>
      <c r="O138" s="81"/>
      <c r="P138" s="81"/>
      <c r="Q138" s="81"/>
      <c r="R138" s="81"/>
      <c r="S138" s="81"/>
      <c r="T138" s="81"/>
      <c r="U138" s="81"/>
      <c r="V138" s="81"/>
      <c r="W138" s="81"/>
      <c r="X138" s="81"/>
      <c r="Y138" s="81"/>
      <c r="Z138" s="81"/>
      <c r="AA138" s="81"/>
      <c r="AB138" s="81"/>
      <c r="AC138" s="81"/>
      <c r="AD138" s="81"/>
      <c r="AE138" s="81"/>
      <c r="AF138" s="81"/>
      <c r="AG138" s="81"/>
      <c r="AH138" s="81"/>
      <c r="AI138" s="81"/>
      <c r="AJ138" s="81"/>
      <c r="AK138" s="81"/>
      <c r="AL138" s="81"/>
      <c r="AM138" s="81"/>
      <c r="AN138" s="81"/>
      <c r="AO138" s="81"/>
      <c r="AP138" s="81"/>
      <c r="AQ138" s="81"/>
      <c r="AR138" s="81"/>
      <c r="AS138" s="81"/>
      <c r="AT138" s="81"/>
      <c r="AU138" s="81"/>
      <c r="AV138" s="81"/>
      <c r="AW138" s="81"/>
      <c r="AX138" s="81"/>
      <c r="AY138" s="81"/>
      <c r="AZ138" s="81"/>
      <c r="BA138" s="81"/>
      <c r="BB138" s="81"/>
      <c r="BC138" s="81"/>
      <c r="BD138" s="81"/>
      <c r="BE138" s="81"/>
      <c r="BF138" s="81"/>
    </row>
    <row r="139" spans="1:58" x14ac:dyDescent="0.25">
      <c r="K139" s="81"/>
      <c r="L139" s="81"/>
      <c r="M139" s="81"/>
      <c r="N139" s="81"/>
      <c r="O139" s="81"/>
      <c r="P139" s="81"/>
      <c r="Q139" s="81"/>
      <c r="R139" s="81"/>
      <c r="S139" s="81"/>
      <c r="T139" s="81"/>
      <c r="U139" s="81"/>
      <c r="V139" s="81"/>
      <c r="W139" s="81"/>
      <c r="X139" s="81"/>
      <c r="Y139" s="81"/>
      <c r="Z139" s="81"/>
      <c r="AA139" s="81"/>
      <c r="AB139" s="81"/>
      <c r="AC139" s="81"/>
      <c r="AD139" s="81"/>
      <c r="AE139" s="81"/>
      <c r="AF139" s="81"/>
      <c r="AG139" s="81"/>
      <c r="AH139" s="81"/>
      <c r="AI139" s="81"/>
      <c r="AJ139" s="81"/>
      <c r="AK139" s="81"/>
      <c r="AL139" s="81"/>
      <c r="AM139" s="81"/>
      <c r="AN139" s="81"/>
      <c r="AO139" s="81"/>
      <c r="AP139" s="81"/>
      <c r="AQ139" s="81"/>
      <c r="AR139" s="81"/>
      <c r="AS139" s="81"/>
      <c r="AT139" s="81"/>
      <c r="AU139" s="81"/>
      <c r="AV139" s="81"/>
      <c r="AW139" s="81"/>
      <c r="AX139" s="81"/>
      <c r="AY139" s="81"/>
      <c r="AZ139" s="81"/>
      <c r="BA139" s="81"/>
      <c r="BB139" s="81"/>
      <c r="BC139" s="81"/>
      <c r="BD139" s="81"/>
      <c r="BE139" s="81"/>
      <c r="BF139" s="81"/>
    </row>
    <row r="140" spans="1:58" x14ac:dyDescent="0.25">
      <c r="K140" s="81"/>
      <c r="L140" s="81"/>
      <c r="M140" s="81"/>
      <c r="N140" s="81"/>
      <c r="O140" s="81"/>
      <c r="P140" s="81"/>
      <c r="Q140" s="81"/>
      <c r="R140" s="81"/>
      <c r="S140" s="81"/>
      <c r="T140" s="81"/>
      <c r="U140" s="81"/>
      <c r="V140" s="81"/>
      <c r="W140" s="81"/>
      <c r="X140" s="81"/>
      <c r="Y140" s="81"/>
      <c r="Z140" s="81"/>
      <c r="AA140" s="81"/>
      <c r="AB140" s="81"/>
      <c r="AC140" s="81"/>
      <c r="AD140" s="81"/>
      <c r="AE140" s="81"/>
      <c r="AF140" s="81"/>
      <c r="AG140" s="81"/>
      <c r="AH140" s="81"/>
      <c r="AI140" s="81"/>
      <c r="AJ140" s="81"/>
      <c r="AK140" s="81"/>
      <c r="AL140" s="81"/>
      <c r="AM140" s="81"/>
      <c r="AN140" s="81"/>
      <c r="AO140" s="81"/>
      <c r="AP140" s="81"/>
      <c r="AQ140" s="81"/>
      <c r="AR140" s="81"/>
      <c r="AS140" s="81"/>
      <c r="AT140" s="81"/>
      <c r="AU140" s="81"/>
      <c r="AV140" s="81"/>
      <c r="AW140" s="81"/>
      <c r="AX140" s="81"/>
      <c r="AY140" s="81"/>
      <c r="AZ140" s="81"/>
      <c r="BA140" s="81"/>
      <c r="BB140" s="81"/>
      <c r="BC140" s="81"/>
      <c r="BD140" s="81"/>
      <c r="BE140" s="81"/>
      <c r="BF140" s="81"/>
    </row>
    <row r="141" spans="1:58" x14ac:dyDescent="0.25">
      <c r="K141" s="81"/>
      <c r="L141" s="81"/>
      <c r="M141" s="81"/>
      <c r="N141" s="81"/>
      <c r="O141" s="81"/>
      <c r="P141" s="81"/>
      <c r="Q141" s="81"/>
      <c r="R141" s="81"/>
      <c r="S141" s="81"/>
      <c r="T141" s="81"/>
      <c r="U141" s="81"/>
      <c r="V141" s="81"/>
      <c r="W141" s="81"/>
      <c r="X141" s="81"/>
      <c r="Y141" s="81"/>
      <c r="Z141" s="81"/>
      <c r="AA141" s="81"/>
      <c r="AB141" s="81"/>
      <c r="AC141" s="81"/>
      <c r="AD141" s="81"/>
      <c r="AE141" s="81"/>
      <c r="AF141" s="81"/>
      <c r="AG141" s="81"/>
      <c r="AH141" s="81"/>
      <c r="AI141" s="81"/>
      <c r="AJ141" s="81"/>
      <c r="AK141" s="81"/>
      <c r="AL141" s="81"/>
      <c r="AM141" s="81"/>
      <c r="AN141" s="81"/>
      <c r="AO141" s="81"/>
      <c r="AP141" s="81"/>
      <c r="AQ141" s="81"/>
      <c r="AR141" s="81"/>
      <c r="AS141" s="81"/>
      <c r="AT141" s="81"/>
      <c r="AU141" s="81"/>
      <c r="AV141" s="81"/>
      <c r="AW141" s="81"/>
      <c r="AX141" s="81"/>
      <c r="AY141" s="81"/>
      <c r="AZ141" s="81"/>
      <c r="BA141" s="81"/>
      <c r="BB141" s="81"/>
      <c r="BC141" s="81"/>
      <c r="BD141" s="81"/>
      <c r="BE141" s="81"/>
      <c r="BF141" s="81"/>
    </row>
    <row r="142" spans="1:58" x14ac:dyDescent="0.25"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  <c r="BE142" s="81"/>
      <c r="BF142" s="81"/>
    </row>
    <row r="143" spans="1:58" x14ac:dyDescent="0.25"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  <c r="BE143" s="81"/>
      <c r="BF143" s="81"/>
    </row>
    <row r="144" spans="1:58" x14ac:dyDescent="0.25"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  <c r="BE144" s="81"/>
      <c r="BF144" s="81"/>
    </row>
    <row r="145" spans="11:58" x14ac:dyDescent="0.25">
      <c r="K145" s="81"/>
      <c r="L145" s="81"/>
      <c r="M145" s="81"/>
      <c r="N145" s="81"/>
      <c r="O145" s="81"/>
      <c r="P145" s="81"/>
      <c r="Q145" s="81"/>
      <c r="R145" s="81"/>
      <c r="S145" s="81"/>
      <c r="T145" s="81"/>
      <c r="U145" s="81"/>
      <c r="V145" s="81"/>
      <c r="W145" s="81"/>
      <c r="X145" s="81"/>
      <c r="Y145" s="81"/>
      <c r="Z145" s="81"/>
      <c r="AA145" s="81"/>
      <c r="AB145" s="81"/>
      <c r="AC145" s="81"/>
      <c r="AD145" s="81"/>
      <c r="AE145" s="81"/>
      <c r="AF145" s="81"/>
      <c r="AG145" s="81"/>
      <c r="AH145" s="81"/>
      <c r="AI145" s="81"/>
      <c r="AJ145" s="81"/>
      <c r="AK145" s="81"/>
      <c r="AL145" s="81"/>
      <c r="AM145" s="81"/>
      <c r="AN145" s="81"/>
      <c r="AO145" s="81"/>
      <c r="AP145" s="81"/>
      <c r="AQ145" s="81"/>
      <c r="AR145" s="81"/>
      <c r="AS145" s="81"/>
      <c r="AT145" s="81"/>
      <c r="AU145" s="81"/>
      <c r="AV145" s="81"/>
      <c r="AW145" s="81"/>
      <c r="AX145" s="81"/>
      <c r="AY145" s="81"/>
      <c r="AZ145" s="81"/>
      <c r="BA145" s="81"/>
      <c r="BB145" s="81"/>
      <c r="BC145" s="81"/>
      <c r="BD145" s="81"/>
      <c r="BE145" s="81"/>
      <c r="BF145" s="81"/>
    </row>
    <row r="146" spans="11:58" x14ac:dyDescent="0.25">
      <c r="K146" s="81"/>
      <c r="L146" s="81"/>
      <c r="M146" s="81"/>
      <c r="N146" s="81"/>
      <c r="O146" s="81"/>
      <c r="P146" s="81"/>
      <c r="Q146" s="81"/>
      <c r="R146" s="81"/>
      <c r="S146" s="81"/>
      <c r="T146" s="81"/>
      <c r="U146" s="81"/>
      <c r="V146" s="81"/>
      <c r="W146" s="81"/>
      <c r="X146" s="81"/>
      <c r="Y146" s="81"/>
      <c r="Z146" s="81"/>
      <c r="AA146" s="81"/>
      <c r="AB146" s="81"/>
      <c r="AC146" s="81"/>
      <c r="AD146" s="81"/>
      <c r="AE146" s="81"/>
      <c r="AF146" s="81"/>
      <c r="AG146" s="81"/>
      <c r="AH146" s="81"/>
      <c r="AI146" s="81"/>
      <c r="AJ146" s="81"/>
      <c r="AK146" s="81"/>
      <c r="AL146" s="81"/>
      <c r="AM146" s="81"/>
      <c r="AN146" s="81"/>
      <c r="AO146" s="81"/>
      <c r="AP146" s="81"/>
      <c r="AQ146" s="81"/>
      <c r="AR146" s="81"/>
      <c r="AS146" s="81"/>
      <c r="AT146" s="81"/>
      <c r="AU146" s="81"/>
      <c r="AV146" s="81"/>
      <c r="AW146" s="81"/>
      <c r="AX146" s="81"/>
      <c r="AY146" s="81"/>
      <c r="AZ146" s="81"/>
      <c r="BA146" s="81"/>
      <c r="BB146" s="81"/>
      <c r="BC146" s="81"/>
      <c r="BD146" s="81"/>
      <c r="BE146" s="81"/>
      <c r="BF146" s="81"/>
    </row>
    <row r="147" spans="11:58" x14ac:dyDescent="0.25"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  <c r="AC147" s="81"/>
      <c r="AD147" s="81"/>
      <c r="AE147" s="81"/>
      <c r="AF147" s="81"/>
      <c r="AG147" s="81"/>
      <c r="AH147" s="81"/>
      <c r="AI147" s="81"/>
      <c r="AJ147" s="81"/>
      <c r="AK147" s="81"/>
      <c r="AL147" s="81"/>
      <c r="AM147" s="81"/>
      <c r="AN147" s="81"/>
      <c r="AO147" s="81"/>
      <c r="AP147" s="81"/>
      <c r="AQ147" s="81"/>
      <c r="AR147" s="81"/>
      <c r="AS147" s="81"/>
      <c r="AT147" s="81"/>
      <c r="AU147" s="81"/>
      <c r="AV147" s="81"/>
      <c r="AW147" s="81"/>
      <c r="AX147" s="81"/>
      <c r="AY147" s="81"/>
      <c r="AZ147" s="81"/>
      <c r="BA147" s="81"/>
      <c r="BB147" s="81"/>
      <c r="BC147" s="81"/>
      <c r="BD147" s="81"/>
      <c r="BE147" s="81"/>
      <c r="BF147" s="81"/>
    </row>
    <row r="148" spans="11:58" x14ac:dyDescent="0.25"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  <c r="BE148" s="81"/>
      <c r="BF148" s="81"/>
    </row>
    <row r="149" spans="11:58" x14ac:dyDescent="0.25"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1"/>
      <c r="AU149" s="81"/>
      <c r="AV149" s="81"/>
      <c r="AW149" s="81"/>
      <c r="AX149" s="81"/>
      <c r="AY149" s="81"/>
      <c r="AZ149" s="81"/>
      <c r="BA149" s="81"/>
      <c r="BB149" s="81"/>
      <c r="BC149" s="81"/>
      <c r="BD149" s="81"/>
      <c r="BE149" s="81"/>
      <c r="BF149" s="81"/>
    </row>
    <row r="150" spans="11:58" x14ac:dyDescent="0.25"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1"/>
      <c r="AU150" s="81"/>
      <c r="AV150" s="81"/>
      <c r="AW150" s="81"/>
      <c r="AX150" s="81"/>
      <c r="AY150" s="81"/>
      <c r="AZ150" s="81"/>
      <c r="BA150" s="81"/>
      <c r="BB150" s="81"/>
      <c r="BC150" s="81"/>
      <c r="BD150" s="81"/>
      <c r="BE150" s="81"/>
      <c r="BF150" s="81"/>
    </row>
    <row r="151" spans="11:58" x14ac:dyDescent="0.25"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</row>
    <row r="152" spans="11:58" x14ac:dyDescent="0.25"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1"/>
      <c r="BD152" s="81"/>
      <c r="BE152" s="81"/>
      <c r="BF152" s="81"/>
    </row>
    <row r="153" spans="11:58" x14ac:dyDescent="0.25"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1"/>
      <c r="AU153" s="81"/>
      <c r="AV153" s="81"/>
      <c r="AW153" s="81"/>
      <c r="AX153" s="81"/>
      <c r="AY153" s="81"/>
      <c r="AZ153" s="81"/>
      <c r="BA153" s="81"/>
      <c r="BB153" s="81"/>
      <c r="BC153" s="81"/>
      <c r="BD153" s="81"/>
      <c r="BE153" s="81"/>
      <c r="BF153" s="81"/>
    </row>
    <row r="154" spans="11:58" x14ac:dyDescent="0.25"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1"/>
      <c r="AU154" s="81"/>
      <c r="AV154" s="81"/>
      <c r="AW154" s="81"/>
      <c r="AX154" s="81"/>
      <c r="AY154" s="81"/>
      <c r="AZ154" s="81"/>
      <c r="BA154" s="81"/>
      <c r="BB154" s="81"/>
      <c r="BC154" s="81"/>
      <c r="BD154" s="81"/>
      <c r="BE154" s="81"/>
      <c r="BF154" s="81"/>
    </row>
    <row r="155" spans="11:58" x14ac:dyDescent="0.25"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1"/>
      <c r="AU155" s="81"/>
      <c r="AV155" s="81"/>
      <c r="AW155" s="81"/>
      <c r="AX155" s="81"/>
      <c r="AY155" s="81"/>
      <c r="AZ155" s="81"/>
      <c r="BA155" s="81"/>
      <c r="BB155" s="81"/>
      <c r="BC155" s="81"/>
      <c r="BD155" s="81"/>
      <c r="BE155" s="81"/>
      <c r="BF155" s="81"/>
    </row>
    <row r="156" spans="11:58" x14ac:dyDescent="0.25"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1"/>
      <c r="AU156" s="81"/>
      <c r="AV156" s="81"/>
      <c r="AW156" s="81"/>
      <c r="AX156" s="81"/>
      <c r="AY156" s="81"/>
      <c r="AZ156" s="81"/>
      <c r="BA156" s="81"/>
      <c r="BB156" s="81"/>
      <c r="BC156" s="81"/>
      <c r="BD156" s="81"/>
      <c r="BE156" s="81"/>
      <c r="BF156" s="81"/>
    </row>
    <row r="157" spans="11:58" x14ac:dyDescent="0.25"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  <c r="BE157" s="81"/>
      <c r="BF157" s="81"/>
    </row>
    <row r="158" spans="11:58" x14ac:dyDescent="0.25"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  <c r="BE158" s="81"/>
      <c r="BF158" s="81"/>
    </row>
    <row r="159" spans="11:58" x14ac:dyDescent="0.25">
      <c r="K159" s="81"/>
      <c r="L159" s="81"/>
      <c r="M159" s="81"/>
      <c r="N159" s="81"/>
      <c r="O159" s="81"/>
      <c r="P159" s="81"/>
      <c r="Q159" s="81"/>
      <c r="R159" s="81"/>
      <c r="S159" s="81"/>
      <c r="T159" s="8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  <c r="AQ159" s="81"/>
      <c r="AR159" s="81"/>
      <c r="AS159" s="81"/>
      <c r="AT159" s="81"/>
      <c r="AU159" s="81"/>
      <c r="AV159" s="81"/>
      <c r="AW159" s="81"/>
      <c r="AX159" s="81"/>
      <c r="AY159" s="81"/>
      <c r="AZ159" s="81"/>
      <c r="BA159" s="81"/>
      <c r="BB159" s="81"/>
      <c r="BC159" s="81"/>
      <c r="BD159" s="81"/>
      <c r="BE159" s="81"/>
      <c r="BF159" s="81"/>
    </row>
    <row r="160" spans="11:58" x14ac:dyDescent="0.25">
      <c r="K160" s="81"/>
      <c r="L160" s="81"/>
      <c r="M160" s="81"/>
      <c r="N160" s="81"/>
      <c r="O160" s="81"/>
      <c r="P160" s="81"/>
      <c r="Q160" s="81"/>
      <c r="R160" s="81"/>
      <c r="S160" s="81"/>
      <c r="T160" s="8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  <c r="AQ160" s="81"/>
      <c r="AR160" s="81"/>
      <c r="AS160" s="81"/>
      <c r="AT160" s="81"/>
      <c r="AU160" s="81"/>
      <c r="AV160" s="81"/>
      <c r="AW160" s="81"/>
      <c r="AX160" s="81"/>
      <c r="AY160" s="81"/>
      <c r="AZ160" s="81"/>
      <c r="BA160" s="81"/>
      <c r="BB160" s="81"/>
      <c r="BC160" s="81"/>
      <c r="BD160" s="81"/>
      <c r="BE160" s="81"/>
      <c r="BF160" s="81"/>
    </row>
    <row r="161" spans="11:58" x14ac:dyDescent="0.25">
      <c r="K161" s="81"/>
      <c r="L161" s="81"/>
      <c r="M161" s="81"/>
      <c r="N161" s="81"/>
      <c r="O161" s="81"/>
      <c r="P161" s="81"/>
      <c r="Q161" s="81"/>
      <c r="R161" s="81"/>
      <c r="S161" s="81"/>
      <c r="T161" s="8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  <c r="AQ161" s="81"/>
      <c r="AR161" s="81"/>
      <c r="AS161" s="81"/>
      <c r="AT161" s="81"/>
      <c r="AU161" s="81"/>
      <c r="AV161" s="81"/>
      <c r="AW161" s="81"/>
      <c r="AX161" s="81"/>
      <c r="AY161" s="81"/>
      <c r="AZ161" s="81"/>
      <c r="BA161" s="81"/>
      <c r="BB161" s="81"/>
      <c r="BC161" s="81"/>
      <c r="BD161" s="81"/>
      <c r="BE161" s="81"/>
      <c r="BF161" s="81"/>
    </row>
    <row r="162" spans="11:58" x14ac:dyDescent="0.25">
      <c r="K162" s="81"/>
      <c r="L162" s="81"/>
      <c r="M162" s="81"/>
      <c r="N162" s="81"/>
      <c r="O162" s="81"/>
      <c r="P162" s="81"/>
      <c r="Q162" s="81"/>
      <c r="R162" s="81"/>
      <c r="S162" s="81"/>
      <c r="T162" s="8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  <c r="AQ162" s="81"/>
      <c r="AR162" s="81"/>
      <c r="AS162" s="81"/>
      <c r="AT162" s="81"/>
      <c r="AU162" s="81"/>
      <c r="AV162" s="81"/>
      <c r="AW162" s="81"/>
      <c r="AX162" s="81"/>
      <c r="AY162" s="81"/>
      <c r="AZ162" s="81"/>
      <c r="BA162" s="81"/>
      <c r="BB162" s="81"/>
      <c r="BC162" s="81"/>
      <c r="BD162" s="81"/>
      <c r="BE162" s="81"/>
      <c r="BF162" s="81"/>
    </row>
    <row r="163" spans="11:58" x14ac:dyDescent="0.25"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</row>
    <row r="164" spans="11:58" x14ac:dyDescent="0.25"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  <c r="AR164" s="81"/>
      <c r="AS164" s="81"/>
      <c r="AT164" s="81"/>
      <c r="AU164" s="81"/>
      <c r="AV164" s="81"/>
      <c r="AW164" s="81"/>
      <c r="AX164" s="81"/>
      <c r="AY164" s="81"/>
      <c r="AZ164" s="81"/>
      <c r="BA164" s="81"/>
      <c r="BB164" s="81"/>
      <c r="BC164" s="81"/>
      <c r="BD164" s="81"/>
      <c r="BE164" s="81"/>
      <c r="BF164" s="81"/>
    </row>
    <row r="165" spans="11:58" x14ac:dyDescent="0.25"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  <c r="AR165" s="81"/>
      <c r="AS165" s="81"/>
      <c r="AT165" s="81"/>
      <c r="AU165" s="81"/>
      <c r="AV165" s="81"/>
      <c r="AW165" s="81"/>
      <c r="AX165" s="81"/>
      <c r="AY165" s="81"/>
      <c r="AZ165" s="81"/>
      <c r="BA165" s="81"/>
      <c r="BB165" s="81"/>
      <c r="BC165" s="81"/>
      <c r="BD165" s="81"/>
      <c r="BE165" s="81"/>
      <c r="BF165" s="81"/>
    </row>
    <row r="166" spans="11:58" x14ac:dyDescent="0.25"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  <c r="AR166" s="81"/>
      <c r="AS166" s="81"/>
      <c r="AT166" s="81"/>
      <c r="AU166" s="81"/>
      <c r="AV166" s="81"/>
      <c r="AW166" s="81"/>
      <c r="AX166" s="81"/>
      <c r="AY166" s="81"/>
      <c r="AZ166" s="81"/>
      <c r="BA166" s="81"/>
      <c r="BB166" s="81"/>
      <c r="BC166" s="81"/>
      <c r="BD166" s="81"/>
      <c r="BE166" s="81"/>
      <c r="BF166" s="81"/>
    </row>
    <row r="167" spans="11:58" x14ac:dyDescent="0.25">
      <c r="K167" s="81"/>
      <c r="L167" s="81"/>
      <c r="M167" s="81"/>
      <c r="N167" s="81"/>
      <c r="O167" s="81"/>
      <c r="P167" s="81"/>
      <c r="Q167" s="81"/>
      <c r="R167" s="81"/>
      <c r="S167" s="81"/>
      <c r="T167" s="8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  <c r="AQ167" s="81"/>
      <c r="AR167" s="81"/>
      <c r="AS167" s="81"/>
      <c r="AT167" s="81"/>
      <c r="AU167" s="81"/>
      <c r="AV167" s="81"/>
      <c r="AW167" s="81"/>
      <c r="AX167" s="81"/>
      <c r="AY167" s="81"/>
      <c r="AZ167" s="81"/>
      <c r="BA167" s="81"/>
      <c r="BB167" s="81"/>
      <c r="BC167" s="81"/>
      <c r="BD167" s="81"/>
      <c r="BE167" s="81"/>
      <c r="BF167" s="81"/>
    </row>
    <row r="168" spans="11:58" x14ac:dyDescent="0.25"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  <c r="BE168" s="81"/>
      <c r="BF168" s="81"/>
    </row>
    <row r="169" spans="11:58" x14ac:dyDescent="0.25"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  <c r="BE169" s="81"/>
      <c r="BF169" s="81"/>
    </row>
    <row r="170" spans="11:58" x14ac:dyDescent="0.25"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  <c r="BE170" s="81"/>
      <c r="BF170" s="81"/>
    </row>
    <row r="171" spans="11:58" x14ac:dyDescent="0.25">
      <c r="K171" s="81"/>
      <c r="L171" s="81"/>
      <c r="M171" s="81"/>
      <c r="N171" s="81"/>
      <c r="O171" s="81"/>
      <c r="P171" s="81"/>
      <c r="Q171" s="81"/>
      <c r="R171" s="81"/>
      <c r="S171" s="81"/>
      <c r="T171" s="8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  <c r="AQ171" s="81"/>
      <c r="AR171" s="81"/>
      <c r="AS171" s="81"/>
      <c r="AT171" s="81"/>
      <c r="AU171" s="81"/>
      <c r="AV171" s="81"/>
      <c r="AW171" s="81"/>
      <c r="AX171" s="81"/>
      <c r="AY171" s="81"/>
      <c r="AZ171" s="81"/>
      <c r="BA171" s="81"/>
      <c r="BB171" s="81"/>
      <c r="BC171" s="81"/>
      <c r="BD171" s="81"/>
      <c r="BE171" s="81"/>
      <c r="BF171" s="81"/>
    </row>
    <row r="172" spans="11:58" x14ac:dyDescent="0.25"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  <c r="BE172" s="81"/>
      <c r="BF172" s="81"/>
    </row>
    <row r="173" spans="11:58" x14ac:dyDescent="0.25"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  <c r="BE173" s="81"/>
      <c r="BF173" s="81"/>
    </row>
    <row r="174" spans="11:58" x14ac:dyDescent="0.25"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  <c r="BE174" s="81"/>
      <c r="BF174" s="81"/>
    </row>
    <row r="175" spans="11:58" x14ac:dyDescent="0.25"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</row>
    <row r="176" spans="11:58" x14ac:dyDescent="0.25"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  <c r="BE176" s="81"/>
      <c r="BF176" s="81"/>
    </row>
    <row r="177" spans="11:58" x14ac:dyDescent="0.25"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  <c r="BE177" s="81"/>
      <c r="BF177" s="81"/>
    </row>
    <row r="178" spans="11:58" x14ac:dyDescent="0.25"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  <c r="BE178" s="81"/>
      <c r="BF178" s="81"/>
    </row>
    <row r="179" spans="11:58" x14ac:dyDescent="0.25"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  <c r="BE179" s="81"/>
      <c r="BF179" s="81"/>
    </row>
    <row r="180" spans="11:58" x14ac:dyDescent="0.25"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  <c r="BE180" s="81"/>
      <c r="BF180" s="81"/>
    </row>
    <row r="181" spans="11:58" x14ac:dyDescent="0.25"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  <c r="BE181" s="81"/>
      <c r="BF181" s="81"/>
    </row>
    <row r="182" spans="11:58" x14ac:dyDescent="0.25"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  <c r="BE182" s="81"/>
      <c r="BF182" s="81"/>
    </row>
    <row r="183" spans="11:58" x14ac:dyDescent="0.25"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  <c r="BF183" s="81"/>
    </row>
    <row r="184" spans="11:58" x14ac:dyDescent="0.25"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  <c r="BF184" s="81"/>
    </row>
    <row r="185" spans="11:58" x14ac:dyDescent="0.25"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  <c r="BF185" s="81"/>
    </row>
    <row r="186" spans="11:58" x14ac:dyDescent="0.25"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  <c r="BF186" s="81"/>
    </row>
    <row r="187" spans="11:58" x14ac:dyDescent="0.25"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  <c r="BF187" s="81"/>
    </row>
    <row r="188" spans="11:58" x14ac:dyDescent="0.25"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  <c r="BF188" s="81"/>
    </row>
    <row r="189" spans="11:58" x14ac:dyDescent="0.25"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  <c r="BF189" s="81"/>
    </row>
    <row r="190" spans="11:58" x14ac:dyDescent="0.25"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  <c r="BE190" s="81"/>
      <c r="BF190" s="81"/>
    </row>
    <row r="191" spans="11:58" x14ac:dyDescent="0.25"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  <c r="BE191" s="81"/>
      <c r="BF191" s="81"/>
    </row>
    <row r="192" spans="11:58" x14ac:dyDescent="0.25"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  <c r="BE192" s="81"/>
      <c r="BF192" s="81"/>
    </row>
    <row r="193" spans="11:58" x14ac:dyDescent="0.25"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  <c r="BE193" s="81"/>
      <c r="BF193" s="81"/>
    </row>
    <row r="194" spans="11:58" x14ac:dyDescent="0.25"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  <c r="BE194" s="81"/>
      <c r="BF194" s="81"/>
    </row>
    <row r="195" spans="11:58" x14ac:dyDescent="0.25">
      <c r="K195" s="81"/>
      <c r="L195" s="81"/>
      <c r="M195" s="81"/>
      <c r="N195" s="81"/>
      <c r="O195" s="81"/>
      <c r="P195" s="81"/>
      <c r="Q195" s="81"/>
      <c r="R195" s="81"/>
      <c r="S195" s="81"/>
      <c r="T195" s="81"/>
      <c r="U195" s="81"/>
      <c r="V195" s="81"/>
      <c r="W195" s="81"/>
      <c r="X195" s="81"/>
      <c r="Y195" s="81"/>
      <c r="Z195" s="81"/>
      <c r="AA195" s="81"/>
      <c r="AB195" s="81"/>
      <c r="AC195" s="81"/>
      <c r="AD195" s="81"/>
      <c r="AE195" s="81"/>
      <c r="AF195" s="81"/>
      <c r="AG195" s="81"/>
      <c r="AH195" s="81"/>
      <c r="AI195" s="81"/>
      <c r="AJ195" s="81"/>
      <c r="AK195" s="81"/>
      <c r="AL195" s="81"/>
      <c r="AM195" s="81"/>
      <c r="AN195" s="81"/>
      <c r="AO195" s="81"/>
      <c r="AP195" s="81"/>
      <c r="AQ195" s="81"/>
      <c r="AR195" s="81"/>
      <c r="AS195" s="81"/>
      <c r="AT195" s="81"/>
      <c r="AU195" s="81"/>
      <c r="AV195" s="81"/>
      <c r="AW195" s="81"/>
      <c r="AX195" s="81"/>
      <c r="AY195" s="81"/>
      <c r="AZ195" s="81"/>
      <c r="BA195" s="81"/>
      <c r="BB195" s="81"/>
      <c r="BC195" s="81"/>
      <c r="BD195" s="81"/>
      <c r="BE195" s="81"/>
      <c r="BF195" s="81"/>
    </row>
    <row r="196" spans="11:58" x14ac:dyDescent="0.25"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  <c r="BE196" s="81"/>
      <c r="BF196" s="81"/>
    </row>
    <row r="197" spans="11:58" x14ac:dyDescent="0.25"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  <c r="BE197" s="81"/>
      <c r="BF197" s="81"/>
    </row>
    <row r="198" spans="11:58" x14ac:dyDescent="0.25">
      <c r="K198" s="81"/>
      <c r="L198" s="81"/>
      <c r="M198" s="81"/>
      <c r="N198" s="81"/>
      <c r="O198" s="81"/>
      <c r="P198" s="81"/>
      <c r="Q198" s="81"/>
      <c r="R198" s="81"/>
      <c r="S198" s="81"/>
      <c r="T198" s="81"/>
      <c r="U198" s="81"/>
      <c r="V198" s="81"/>
      <c r="W198" s="81"/>
      <c r="X198" s="81"/>
      <c r="Y198" s="81"/>
      <c r="Z198" s="81"/>
      <c r="AA198" s="81"/>
      <c r="AB198" s="81"/>
      <c r="AC198" s="81"/>
      <c r="AD198" s="81"/>
      <c r="AE198" s="81"/>
      <c r="AF198" s="81"/>
      <c r="AG198" s="81"/>
      <c r="AH198" s="81"/>
      <c r="AI198" s="81"/>
      <c r="AJ198" s="81"/>
      <c r="AK198" s="81"/>
      <c r="AL198" s="81"/>
      <c r="AM198" s="81"/>
      <c r="AN198" s="81"/>
      <c r="AO198" s="81"/>
      <c r="AP198" s="81"/>
      <c r="AQ198" s="81"/>
      <c r="AR198" s="81"/>
      <c r="AS198" s="81"/>
      <c r="AT198" s="81"/>
      <c r="AU198" s="81"/>
      <c r="AV198" s="81"/>
      <c r="AW198" s="81"/>
      <c r="AX198" s="81"/>
      <c r="AY198" s="81"/>
      <c r="AZ198" s="81"/>
      <c r="BA198" s="81"/>
      <c r="BB198" s="81"/>
      <c r="BC198" s="81"/>
      <c r="BD198" s="81"/>
      <c r="BE198" s="81"/>
      <c r="BF198" s="81"/>
    </row>
  </sheetData>
  <mergeCells count="10">
    <mergeCell ref="A5:K5"/>
    <mergeCell ref="A3:K3"/>
    <mergeCell ref="A1:K1"/>
    <mergeCell ref="A129:E129"/>
    <mergeCell ref="A46:E46"/>
    <mergeCell ref="A7:E7"/>
    <mergeCell ref="A8:E8"/>
    <mergeCell ref="A52:E52"/>
    <mergeCell ref="A53:E53"/>
    <mergeCell ref="A50:K50"/>
  </mergeCells>
  <pageMargins left="0.70826771653543308" right="0.70826771653543308" top="1.1417322834645671" bottom="1.1417322834645671" header="0.74803149606299213" footer="0.74803149606299213"/>
  <pageSetup paperSize="9" scale="66" fitToHeight="0" orientation="portrait" r:id="rId1"/>
  <headerFooter alignWithMargins="0"/>
  <rowBreaks count="1" manualBreakCount="1">
    <brk id="4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zoomScaleNormal="100" workbookViewId="0">
      <selection activeCell="D35" sqref="D35"/>
    </sheetView>
  </sheetViews>
  <sheetFormatPr defaultColWidth="8.85546875" defaultRowHeight="14.25" x14ac:dyDescent="0.2"/>
  <cols>
    <col min="1" max="1" width="25.28515625" style="152" customWidth="1"/>
    <col min="2" max="2" width="25.28515625" style="155" customWidth="1"/>
    <col min="3" max="3" width="25.28515625" style="152" hidden="1" customWidth="1"/>
    <col min="4" max="4" width="25.28515625" style="152" customWidth="1"/>
    <col min="5" max="5" width="25.28515625" style="156" customWidth="1"/>
    <col min="6" max="6" width="11.7109375" style="156" bestFit="1" customWidth="1"/>
    <col min="7" max="7" width="11.28515625" style="152" customWidth="1"/>
    <col min="8" max="16384" width="8.85546875" style="152"/>
  </cols>
  <sheetData>
    <row r="1" spans="1:7" ht="15.75" customHeight="1" x14ac:dyDescent="0.2">
      <c r="A1" s="284" t="s">
        <v>0</v>
      </c>
      <c r="B1" s="284"/>
      <c r="C1" s="284"/>
      <c r="D1" s="284"/>
      <c r="E1" s="284"/>
      <c r="F1" s="284"/>
      <c r="G1" s="284"/>
    </row>
    <row r="2" spans="1:7" ht="18" x14ac:dyDescent="0.2">
      <c r="B2" s="146"/>
      <c r="C2" s="135"/>
      <c r="D2" s="135"/>
      <c r="E2" s="147"/>
      <c r="F2" s="147"/>
    </row>
    <row r="3" spans="1:7" ht="18" customHeight="1" x14ac:dyDescent="0.2">
      <c r="A3" s="284" t="s">
        <v>189</v>
      </c>
      <c r="B3" s="284"/>
      <c r="C3" s="284"/>
      <c r="D3" s="284"/>
      <c r="E3" s="284"/>
      <c r="F3" s="284"/>
      <c r="G3" s="284"/>
    </row>
    <row r="4" spans="1:7" ht="18" x14ac:dyDescent="0.2">
      <c r="A4" s="135"/>
      <c r="B4" s="146"/>
      <c r="C4" s="135"/>
      <c r="D4" s="135"/>
      <c r="E4" s="147"/>
      <c r="F4" s="147"/>
    </row>
    <row r="5" spans="1:7" ht="15.75" customHeight="1" x14ac:dyDescent="0.2">
      <c r="A5" s="284" t="s">
        <v>190</v>
      </c>
      <c r="B5" s="284"/>
      <c r="C5" s="284"/>
      <c r="D5" s="284"/>
      <c r="E5" s="284"/>
      <c r="F5" s="284"/>
      <c r="G5" s="284"/>
    </row>
    <row r="6" spans="1:7" ht="18" x14ac:dyDescent="0.2">
      <c r="A6" s="135"/>
      <c r="B6" s="146"/>
      <c r="C6" s="135"/>
      <c r="D6" s="135"/>
      <c r="E6" s="147"/>
      <c r="F6" s="147"/>
    </row>
    <row r="7" spans="1:7" ht="24.75" customHeight="1" x14ac:dyDescent="0.2">
      <c r="A7" s="137" t="s">
        <v>191</v>
      </c>
      <c r="B7" s="173" t="s">
        <v>252</v>
      </c>
      <c r="C7" s="173" t="s">
        <v>212</v>
      </c>
      <c r="D7" s="173" t="s">
        <v>257</v>
      </c>
      <c r="E7" s="173" t="s">
        <v>258</v>
      </c>
      <c r="F7" s="137" t="s">
        <v>213</v>
      </c>
      <c r="G7" s="137" t="s">
        <v>213</v>
      </c>
    </row>
    <row r="8" spans="1:7" ht="10.5" customHeight="1" x14ac:dyDescent="0.2">
      <c r="A8" s="174">
        <v>1</v>
      </c>
      <c r="B8" s="175">
        <v>2</v>
      </c>
      <c r="C8" s="175">
        <v>3</v>
      </c>
      <c r="D8" s="175">
        <v>3</v>
      </c>
      <c r="E8" s="174">
        <v>4</v>
      </c>
      <c r="F8" s="172" t="s">
        <v>236</v>
      </c>
      <c r="G8" s="172" t="s">
        <v>237</v>
      </c>
    </row>
    <row r="9" spans="1:7" s="153" customFormat="1" ht="15" x14ac:dyDescent="0.25">
      <c r="A9" s="151" t="s">
        <v>235</v>
      </c>
      <c r="B9" s="248">
        <f>B10+B12+B14+B17+B23</f>
        <v>1699285.0399999998</v>
      </c>
      <c r="C9" s="248">
        <f>C10+C12+C14+C17+C23</f>
        <v>2196365.0699999998</v>
      </c>
      <c r="D9" s="248">
        <f>D10+D12+D14+D17+D23</f>
        <v>3899475</v>
      </c>
      <c r="E9" s="248">
        <f>E10+E12+E14+E17+E23</f>
        <v>1832272.75</v>
      </c>
      <c r="F9" s="248">
        <f>E9/B9*100</f>
        <v>107.82609785112922</v>
      </c>
      <c r="G9" s="248">
        <f>E9/D9*100</f>
        <v>46.987677828425625</v>
      </c>
    </row>
    <row r="10" spans="1:7" s="153" customFormat="1" ht="15" x14ac:dyDescent="0.25">
      <c r="A10" s="148" t="s">
        <v>192</v>
      </c>
      <c r="B10" s="249">
        <f>B11</f>
        <v>86636.08</v>
      </c>
      <c r="C10" s="249">
        <f t="shared" ref="C10:E10" si="0">C11</f>
        <v>181918.85</v>
      </c>
      <c r="D10" s="249">
        <f t="shared" si="0"/>
        <v>122326</v>
      </c>
      <c r="E10" s="249">
        <f t="shared" si="0"/>
        <v>63431.94</v>
      </c>
      <c r="F10" s="249">
        <f t="shared" ref="F10:F24" si="1">E10/B10*100</f>
        <v>73.21653980651017</v>
      </c>
      <c r="G10" s="249">
        <f t="shared" ref="G10:G26" si="2">E10/D10*100</f>
        <v>51.854830534800456</v>
      </c>
    </row>
    <row r="11" spans="1:7" s="154" customFormat="1" x14ac:dyDescent="0.2">
      <c r="A11" s="139" t="s">
        <v>203</v>
      </c>
      <c r="B11" s="145">
        <v>86636.08</v>
      </c>
      <c r="C11" s="145">
        <v>181918.85</v>
      </c>
      <c r="D11" s="145">
        <v>122326</v>
      </c>
      <c r="E11" s="252">
        <v>63431.94</v>
      </c>
      <c r="F11" s="252">
        <f t="shared" si="1"/>
        <v>73.21653980651017</v>
      </c>
      <c r="G11" s="252">
        <f t="shared" si="2"/>
        <v>51.854830534800456</v>
      </c>
    </row>
    <row r="12" spans="1:7" s="153" customFormat="1" ht="15" x14ac:dyDescent="0.25">
      <c r="A12" s="148" t="s">
        <v>197</v>
      </c>
      <c r="B12" s="249">
        <f>B13</f>
        <v>65643.740000000005</v>
      </c>
      <c r="C12" s="249">
        <f t="shared" ref="C12:D12" si="3">C13</f>
        <v>79235.509999999995</v>
      </c>
      <c r="D12" s="249">
        <f t="shared" si="3"/>
        <v>100000</v>
      </c>
      <c r="E12" s="249">
        <f>E13</f>
        <v>50462.78</v>
      </c>
      <c r="F12" s="249">
        <f t="shared" si="1"/>
        <v>76.873712558120531</v>
      </c>
      <c r="G12" s="249">
        <f t="shared" si="2"/>
        <v>50.462779999999995</v>
      </c>
    </row>
    <row r="13" spans="1:7" s="154" customFormat="1" x14ac:dyDescent="0.2">
      <c r="A13" s="139" t="s">
        <v>199</v>
      </c>
      <c r="B13" s="162">
        <v>65643.740000000005</v>
      </c>
      <c r="C13" s="145">
        <v>79235.509999999995</v>
      </c>
      <c r="D13" s="145">
        <v>100000</v>
      </c>
      <c r="E13" s="165">
        <v>50462.78</v>
      </c>
      <c r="F13" s="165">
        <f t="shared" si="1"/>
        <v>76.873712558120531</v>
      </c>
      <c r="G13" s="165">
        <f t="shared" si="2"/>
        <v>50.462779999999995</v>
      </c>
    </row>
    <row r="14" spans="1:7" s="153" customFormat="1" ht="25.5" x14ac:dyDescent="0.25">
      <c r="A14" s="149" t="s">
        <v>194</v>
      </c>
      <c r="B14" s="250">
        <f>B15+B16</f>
        <v>109299.52</v>
      </c>
      <c r="C14" s="250">
        <f t="shared" ref="C14:E14" si="4">C15+C16</f>
        <v>10219.66</v>
      </c>
      <c r="D14" s="250">
        <f t="shared" si="4"/>
        <v>201334</v>
      </c>
      <c r="E14" s="250">
        <f t="shared" si="4"/>
        <v>106991.40999999999</v>
      </c>
      <c r="F14" s="249">
        <f t="shared" si="1"/>
        <v>97.888270689569339</v>
      </c>
      <c r="G14" s="249">
        <f t="shared" si="2"/>
        <v>53.141252843533628</v>
      </c>
    </row>
    <row r="15" spans="1:7" s="154" customFormat="1" x14ac:dyDescent="0.2">
      <c r="A15" s="139" t="s">
        <v>255</v>
      </c>
      <c r="B15" s="145">
        <v>108368.52</v>
      </c>
      <c r="C15" s="145"/>
      <c r="D15" s="145">
        <v>181434</v>
      </c>
      <c r="E15" s="252">
        <v>106308.37</v>
      </c>
      <c r="F15" s="252">
        <f t="shared" ref="F15" si="5">E15/B15*100</f>
        <v>98.098940541035347</v>
      </c>
      <c r="G15" s="252">
        <f t="shared" ref="G15" si="6">E15/D15*100</f>
        <v>58.593411378242223</v>
      </c>
    </row>
    <row r="16" spans="1:7" s="163" customFormat="1" ht="25.5" x14ac:dyDescent="0.2">
      <c r="A16" s="164" t="s">
        <v>200</v>
      </c>
      <c r="B16" s="162">
        <v>931</v>
      </c>
      <c r="C16" s="145">
        <v>10219.66</v>
      </c>
      <c r="D16" s="145">
        <v>19900</v>
      </c>
      <c r="E16" s="165">
        <v>683.04</v>
      </c>
      <c r="F16" s="165">
        <f t="shared" si="1"/>
        <v>73.366272824919449</v>
      </c>
      <c r="G16" s="165">
        <f t="shared" si="2"/>
        <v>3.4323618090452257</v>
      </c>
    </row>
    <row r="17" spans="1:7" s="153" customFormat="1" ht="15" x14ac:dyDescent="0.25">
      <c r="A17" s="150" t="s">
        <v>195</v>
      </c>
      <c r="B17" s="250">
        <f>SUM(B18:B22)</f>
        <v>1419914.5499999998</v>
      </c>
      <c r="C17" s="250">
        <f t="shared" ref="C17:D17" si="7">SUM(C18:C22)</f>
        <v>1922137.51</v>
      </c>
      <c r="D17" s="250">
        <f t="shared" si="7"/>
        <v>3467315</v>
      </c>
      <c r="E17" s="250">
        <f>SUM(E18:E22)</f>
        <v>1602306.62</v>
      </c>
      <c r="F17" s="249">
        <f t="shared" si="1"/>
        <v>112.84528495042186</v>
      </c>
      <c r="G17" s="249">
        <f t="shared" si="2"/>
        <v>46.211740785016652</v>
      </c>
    </row>
    <row r="18" spans="1:7" s="154" customFormat="1" ht="25.5" x14ac:dyDescent="0.2">
      <c r="A18" s="143" t="s">
        <v>259</v>
      </c>
      <c r="B18" s="162">
        <v>1418164.39</v>
      </c>
      <c r="C18" s="251">
        <v>1834693.75</v>
      </c>
      <c r="D18" s="145">
        <f>3147415+930</f>
        <v>3148345</v>
      </c>
      <c r="E18" s="165">
        <v>1538691.82</v>
      </c>
      <c r="F18" s="165">
        <f t="shared" si="1"/>
        <v>108.49883348149787</v>
      </c>
      <c r="G18" s="165">
        <f t="shared" si="2"/>
        <v>48.873037103621108</v>
      </c>
    </row>
    <row r="19" spans="1:7" s="154" customFormat="1" x14ac:dyDescent="0.2">
      <c r="A19" s="139" t="s">
        <v>261</v>
      </c>
      <c r="B19" s="162">
        <v>1750.16</v>
      </c>
      <c r="C19" s="145">
        <f>34354.64+53089.12</f>
        <v>87443.760000000009</v>
      </c>
      <c r="D19" s="145">
        <v>67300</v>
      </c>
      <c r="E19" s="165">
        <v>4790</v>
      </c>
      <c r="F19" s="165">
        <f t="shared" si="1"/>
        <v>273.68926269598205</v>
      </c>
      <c r="G19" s="165">
        <f t="shared" si="2"/>
        <v>7.117384843982169</v>
      </c>
    </row>
    <row r="20" spans="1:7" s="154" customFormat="1" x14ac:dyDescent="0.2">
      <c r="A20" s="139" t="s">
        <v>260</v>
      </c>
      <c r="B20" s="162">
        <v>0</v>
      </c>
      <c r="C20" s="162"/>
      <c r="D20" s="162">
        <f>41330-930</f>
        <v>40400</v>
      </c>
      <c r="E20" s="165">
        <v>4278</v>
      </c>
      <c r="F20" s="165">
        <v>0</v>
      </c>
      <c r="G20" s="165">
        <f t="shared" si="2"/>
        <v>10.589108910891088</v>
      </c>
    </row>
    <row r="21" spans="1:7" s="154" customFormat="1" ht="25.5" x14ac:dyDescent="0.2">
      <c r="A21" s="143" t="s">
        <v>262</v>
      </c>
      <c r="B21" s="162">
        <v>0</v>
      </c>
      <c r="C21" s="162"/>
      <c r="D21" s="162">
        <v>31700</v>
      </c>
      <c r="E21" s="165">
        <v>8370.69</v>
      </c>
      <c r="F21" s="165">
        <v>0</v>
      </c>
      <c r="G21" s="165">
        <f t="shared" si="2"/>
        <v>26.405962145110411</v>
      </c>
    </row>
    <row r="22" spans="1:7" s="154" customFormat="1" ht="25.5" x14ac:dyDescent="0.2">
      <c r="A22" s="143" t="s">
        <v>263</v>
      </c>
      <c r="B22" s="162">
        <v>0</v>
      </c>
      <c r="C22" s="162"/>
      <c r="D22" s="162">
        <v>179570</v>
      </c>
      <c r="E22" s="165">
        <v>46176.11</v>
      </c>
      <c r="F22" s="165">
        <v>0</v>
      </c>
      <c r="G22" s="165">
        <f t="shared" si="2"/>
        <v>25.714824302500418</v>
      </c>
    </row>
    <row r="23" spans="1:7" s="153" customFormat="1" ht="15" x14ac:dyDescent="0.25">
      <c r="A23" s="150" t="s">
        <v>201</v>
      </c>
      <c r="B23" s="250">
        <f>B24</f>
        <v>17791.150000000001</v>
      </c>
      <c r="C23" s="250">
        <f t="shared" ref="C23:D23" si="8">C24</f>
        <v>2853.54</v>
      </c>
      <c r="D23" s="250">
        <f t="shared" si="8"/>
        <v>8500</v>
      </c>
      <c r="E23" s="249">
        <f>E24</f>
        <v>9080</v>
      </c>
      <c r="F23" s="249">
        <f t="shared" si="1"/>
        <v>51.036610899239221</v>
      </c>
      <c r="G23" s="249">
        <f t="shared" si="2"/>
        <v>106.8235294117647</v>
      </c>
    </row>
    <row r="24" spans="1:7" s="154" customFormat="1" x14ac:dyDescent="0.2">
      <c r="A24" s="143" t="s">
        <v>202</v>
      </c>
      <c r="B24" s="162">
        <v>17791.150000000001</v>
      </c>
      <c r="C24" s="145">
        <v>2853.54</v>
      </c>
      <c r="D24" s="145">
        <v>8500</v>
      </c>
      <c r="E24" s="165">
        <v>9080</v>
      </c>
      <c r="F24" s="165">
        <f t="shared" si="1"/>
        <v>51.036610899239221</v>
      </c>
      <c r="G24" s="165">
        <f t="shared" si="2"/>
        <v>106.8235294117647</v>
      </c>
    </row>
    <row r="25" spans="1:7" s="153" customFormat="1" ht="15" x14ac:dyDescent="0.25">
      <c r="A25" s="150" t="s">
        <v>241</v>
      </c>
      <c r="B25" s="250">
        <f>B26</f>
        <v>0</v>
      </c>
      <c r="C25" s="250">
        <f t="shared" ref="C25:D25" si="9">C26</f>
        <v>53089.13</v>
      </c>
      <c r="D25" s="250">
        <f t="shared" si="9"/>
        <v>54000</v>
      </c>
      <c r="E25" s="249">
        <f>E26</f>
        <v>0</v>
      </c>
      <c r="F25" s="249">
        <v>0</v>
      </c>
      <c r="G25" s="249">
        <f t="shared" si="2"/>
        <v>0</v>
      </c>
    </row>
    <row r="26" spans="1:7" s="154" customFormat="1" x14ac:dyDescent="0.2">
      <c r="A26" s="143" t="s">
        <v>251</v>
      </c>
      <c r="B26" s="162">
        <v>0</v>
      </c>
      <c r="C26" s="145">
        <v>53089.13</v>
      </c>
      <c r="D26" s="145">
        <v>54000</v>
      </c>
      <c r="E26" s="165">
        <v>0</v>
      </c>
      <c r="F26" s="165">
        <v>0</v>
      </c>
      <c r="G26" s="165">
        <f t="shared" si="2"/>
        <v>0</v>
      </c>
    </row>
    <row r="27" spans="1:7" x14ac:dyDescent="0.2">
      <c r="A27" s="157"/>
      <c r="B27" s="158"/>
      <c r="C27" s="157"/>
      <c r="D27" s="157"/>
      <c r="E27" s="159"/>
      <c r="F27" s="159"/>
    </row>
    <row r="28" spans="1:7" x14ac:dyDescent="0.2">
      <c r="A28" s="157"/>
      <c r="B28" s="158"/>
      <c r="C28" s="157"/>
      <c r="D28" s="157"/>
      <c r="E28" s="159"/>
      <c r="F28" s="159"/>
    </row>
    <row r="29" spans="1:7" x14ac:dyDescent="0.2">
      <c r="A29" s="157"/>
      <c r="B29" s="158"/>
      <c r="C29" s="157"/>
      <c r="D29" s="157"/>
      <c r="E29" s="159"/>
      <c r="F29" s="159"/>
    </row>
    <row r="30" spans="1:7" ht="15.75" customHeight="1" x14ac:dyDescent="0.2">
      <c r="A30" s="285" t="s">
        <v>196</v>
      </c>
      <c r="B30" s="285"/>
      <c r="C30" s="285"/>
      <c r="D30" s="285"/>
      <c r="E30" s="285"/>
      <c r="F30" s="285"/>
      <c r="G30" s="285"/>
    </row>
    <row r="31" spans="1:7" x14ac:dyDescent="0.2">
      <c r="A31" s="160"/>
      <c r="B31" s="161"/>
      <c r="C31" s="160"/>
      <c r="D31" s="160"/>
      <c r="E31" s="147"/>
      <c r="F31" s="147"/>
    </row>
    <row r="32" spans="1:7" ht="26.25" customHeight="1" x14ac:dyDescent="0.2">
      <c r="A32" s="137" t="s">
        <v>191</v>
      </c>
      <c r="B32" s="173" t="s">
        <v>252</v>
      </c>
      <c r="C32" s="173" t="s">
        <v>212</v>
      </c>
      <c r="D32" s="173" t="s">
        <v>257</v>
      </c>
      <c r="E32" s="173" t="s">
        <v>258</v>
      </c>
      <c r="F32" s="137" t="s">
        <v>213</v>
      </c>
      <c r="G32" s="137" t="s">
        <v>213</v>
      </c>
    </row>
    <row r="33" spans="1:7" ht="10.5" customHeight="1" x14ac:dyDescent="0.2">
      <c r="A33" s="174">
        <v>1</v>
      </c>
      <c r="B33" s="175">
        <v>2</v>
      </c>
      <c r="C33" s="175">
        <v>3</v>
      </c>
      <c r="D33" s="175">
        <v>3</v>
      </c>
      <c r="E33" s="174">
        <v>4</v>
      </c>
      <c r="F33" s="172" t="s">
        <v>236</v>
      </c>
      <c r="G33" s="172" t="s">
        <v>237</v>
      </c>
    </row>
    <row r="34" spans="1:7" s="153" customFormat="1" ht="15" x14ac:dyDescent="0.25">
      <c r="A34" s="151" t="s">
        <v>3</v>
      </c>
      <c r="B34" s="248">
        <f>B35+B37+B39+B42+B48+B50</f>
        <v>1941446.4200000002</v>
      </c>
      <c r="C34" s="248">
        <f>C35+C37+C39+C42+C48</f>
        <v>2196365.0699999998</v>
      </c>
      <c r="D34" s="248">
        <f>D35+D37+D39+D42+D48</f>
        <v>3899475</v>
      </c>
      <c r="E34" s="248">
        <f>E35+E37+E39+E42+E48+E50</f>
        <v>1924463.2200000002</v>
      </c>
      <c r="F34" s="248">
        <f>E34/B34*100</f>
        <v>99.125229528610944</v>
      </c>
      <c r="G34" s="248">
        <f>E34/D34*100</f>
        <v>49.351854288077249</v>
      </c>
    </row>
    <row r="35" spans="1:7" s="153" customFormat="1" ht="15" x14ac:dyDescent="0.25">
      <c r="A35" s="148" t="s">
        <v>192</v>
      </c>
      <c r="B35" s="249">
        <f>B36</f>
        <v>84817.65</v>
      </c>
      <c r="C35" s="249">
        <f t="shared" ref="C35:E35" si="10">C36</f>
        <v>181918.85</v>
      </c>
      <c r="D35" s="249">
        <f t="shared" si="10"/>
        <v>122326</v>
      </c>
      <c r="E35" s="249">
        <f t="shared" si="10"/>
        <v>69055.81</v>
      </c>
      <c r="F35" s="249">
        <f t="shared" ref="F35:F49" si="11">E35/B35*100</f>
        <v>81.416792377529916</v>
      </c>
      <c r="G35" s="249">
        <f t="shared" ref="G35:G51" si="12">E35/D35*100</f>
        <v>56.452275068260214</v>
      </c>
    </row>
    <row r="36" spans="1:7" s="154" customFormat="1" x14ac:dyDescent="0.2">
      <c r="A36" s="139" t="s">
        <v>203</v>
      </c>
      <c r="B36" s="145">
        <v>84817.65</v>
      </c>
      <c r="C36" s="145">
        <v>181918.85</v>
      </c>
      <c r="D36" s="145">
        <v>122326</v>
      </c>
      <c r="E36" s="165">
        <v>69055.81</v>
      </c>
      <c r="F36" s="165">
        <f t="shared" si="11"/>
        <v>81.416792377529916</v>
      </c>
      <c r="G36" s="165">
        <f t="shared" si="12"/>
        <v>56.452275068260214</v>
      </c>
    </row>
    <row r="37" spans="1:7" s="153" customFormat="1" ht="15" x14ac:dyDescent="0.25">
      <c r="A37" s="148" t="s">
        <v>197</v>
      </c>
      <c r="B37" s="249">
        <f>B38</f>
        <v>55668.86</v>
      </c>
      <c r="C37" s="249">
        <f t="shared" ref="C37" si="13">C38</f>
        <v>79235.509999999995</v>
      </c>
      <c r="D37" s="249">
        <f t="shared" ref="D37" si="14">D38</f>
        <v>100000</v>
      </c>
      <c r="E37" s="249">
        <f>E38</f>
        <v>50112.71</v>
      </c>
      <c r="F37" s="249">
        <f t="shared" si="11"/>
        <v>90.019285467674379</v>
      </c>
      <c r="G37" s="249">
        <f t="shared" si="12"/>
        <v>50.112709999999993</v>
      </c>
    </row>
    <row r="38" spans="1:7" s="154" customFormat="1" x14ac:dyDescent="0.2">
      <c r="A38" s="139" t="s">
        <v>199</v>
      </c>
      <c r="B38" s="162">
        <v>55668.86</v>
      </c>
      <c r="C38" s="145">
        <v>79235.509999999995</v>
      </c>
      <c r="D38" s="145">
        <v>100000</v>
      </c>
      <c r="E38" s="165">
        <v>50112.71</v>
      </c>
      <c r="F38" s="165">
        <f t="shared" si="11"/>
        <v>90.019285467674379</v>
      </c>
      <c r="G38" s="165">
        <f t="shared" si="12"/>
        <v>50.112709999999993</v>
      </c>
    </row>
    <row r="39" spans="1:7" s="153" customFormat="1" ht="25.5" x14ac:dyDescent="0.25">
      <c r="A39" s="149" t="s">
        <v>194</v>
      </c>
      <c r="B39" s="250">
        <f>B40+B41</f>
        <v>115505</v>
      </c>
      <c r="C39" s="250">
        <f t="shared" ref="C39:E39" si="15">C40+C41</f>
        <v>10219.66</v>
      </c>
      <c r="D39" s="250">
        <f t="shared" si="15"/>
        <v>201334</v>
      </c>
      <c r="E39" s="250">
        <f t="shared" si="15"/>
        <v>123332.92</v>
      </c>
      <c r="F39" s="249">
        <f t="shared" si="11"/>
        <v>106.77712653131898</v>
      </c>
      <c r="G39" s="249">
        <f t="shared" si="12"/>
        <v>61.257870007052958</v>
      </c>
    </row>
    <row r="40" spans="1:7" s="154" customFormat="1" x14ac:dyDescent="0.2">
      <c r="A40" s="139" t="s">
        <v>255</v>
      </c>
      <c r="B40" s="145">
        <v>108368.52</v>
      </c>
      <c r="C40" s="145"/>
      <c r="D40" s="145">
        <v>181434</v>
      </c>
      <c r="E40" s="165">
        <v>113449.05</v>
      </c>
      <c r="F40" s="165">
        <f t="shared" ref="F40" si="16">E40/B40*100</f>
        <v>104.68819727352556</v>
      </c>
      <c r="G40" s="165">
        <f t="shared" ref="G40" si="17">E40/D40*100</f>
        <v>62.529101491451435</v>
      </c>
    </row>
    <row r="41" spans="1:7" s="166" customFormat="1" ht="25.5" x14ac:dyDescent="0.2">
      <c r="A41" s="164" t="s">
        <v>200</v>
      </c>
      <c r="B41" s="162">
        <v>7136.48</v>
      </c>
      <c r="C41" s="145">
        <v>10219.66</v>
      </c>
      <c r="D41" s="145">
        <v>19900</v>
      </c>
      <c r="E41" s="165">
        <v>9883.8700000000008</v>
      </c>
      <c r="F41" s="165">
        <f t="shared" si="11"/>
        <v>138.49783086339485</v>
      </c>
      <c r="G41" s="165">
        <f t="shared" si="12"/>
        <v>49.667688442211059</v>
      </c>
    </row>
    <row r="42" spans="1:7" s="153" customFormat="1" ht="15" x14ac:dyDescent="0.25">
      <c r="A42" s="150" t="s">
        <v>195</v>
      </c>
      <c r="B42" s="250">
        <f>SUM(B43:B47)</f>
        <v>1678385.87</v>
      </c>
      <c r="C42" s="250">
        <f t="shared" ref="C42:E42" si="18">SUM(C43:C47)</f>
        <v>1922137.51</v>
      </c>
      <c r="D42" s="250">
        <f t="shared" si="18"/>
        <v>3467315</v>
      </c>
      <c r="E42" s="250">
        <f t="shared" si="18"/>
        <v>1675792.2300000002</v>
      </c>
      <c r="F42" s="250">
        <f t="shared" si="11"/>
        <v>99.845468193795043</v>
      </c>
      <c r="G42" s="250">
        <f t="shared" si="12"/>
        <v>48.331121631579485</v>
      </c>
    </row>
    <row r="43" spans="1:7" s="154" customFormat="1" ht="25.5" x14ac:dyDescent="0.2">
      <c r="A43" s="143" t="s">
        <v>259</v>
      </c>
      <c r="B43" s="162">
        <v>1630234.85</v>
      </c>
      <c r="C43" s="251">
        <v>1834693.75</v>
      </c>
      <c r="D43" s="145">
        <v>3148345</v>
      </c>
      <c r="E43" s="165">
        <v>1531897.87</v>
      </c>
      <c r="F43" s="165">
        <f t="shared" si="11"/>
        <v>93.967925541525517</v>
      </c>
      <c r="G43" s="165">
        <f t="shared" si="12"/>
        <v>48.657242773584223</v>
      </c>
    </row>
    <row r="44" spans="1:7" s="154" customFormat="1" x14ac:dyDescent="0.2">
      <c r="A44" s="139" t="s">
        <v>261</v>
      </c>
      <c r="B44" s="162">
        <v>48151.02</v>
      </c>
      <c r="C44" s="145">
        <f>87443.76</f>
        <v>87443.76</v>
      </c>
      <c r="D44" s="145">
        <v>67300</v>
      </c>
      <c r="E44" s="165">
        <v>74349.67</v>
      </c>
      <c r="F44" s="165">
        <f t="shared" si="11"/>
        <v>154.40933546163714</v>
      </c>
      <c r="G44" s="165">
        <f t="shared" si="12"/>
        <v>110.47499257057949</v>
      </c>
    </row>
    <row r="45" spans="1:7" s="154" customFormat="1" x14ac:dyDescent="0.2">
      <c r="A45" s="139" t="s">
        <v>260</v>
      </c>
      <c r="B45" s="162">
        <v>0</v>
      </c>
      <c r="C45" s="162"/>
      <c r="D45" s="162">
        <v>40400</v>
      </c>
      <c r="E45" s="165">
        <v>3125.35</v>
      </c>
      <c r="F45" s="165">
        <v>0</v>
      </c>
      <c r="G45" s="165">
        <f t="shared" si="12"/>
        <v>7.7360148514851481</v>
      </c>
    </row>
    <row r="46" spans="1:7" s="154" customFormat="1" ht="25.5" x14ac:dyDescent="0.2">
      <c r="A46" s="143" t="s">
        <v>262</v>
      </c>
      <c r="B46" s="162">
        <v>0</v>
      </c>
      <c r="C46" s="162"/>
      <c r="D46" s="162">
        <v>31700</v>
      </c>
      <c r="E46" s="165">
        <v>10151.58</v>
      </c>
      <c r="F46" s="165">
        <v>0</v>
      </c>
      <c r="G46" s="165">
        <f t="shared" si="12"/>
        <v>32.023911671924289</v>
      </c>
    </row>
    <row r="47" spans="1:7" s="154" customFormat="1" ht="25.5" x14ac:dyDescent="0.2">
      <c r="A47" s="143" t="s">
        <v>263</v>
      </c>
      <c r="B47" s="162">
        <v>0</v>
      </c>
      <c r="C47" s="162"/>
      <c r="D47" s="162">
        <v>179570</v>
      </c>
      <c r="E47" s="165">
        <v>56267.76</v>
      </c>
      <c r="F47" s="165">
        <v>0</v>
      </c>
      <c r="G47" s="165">
        <f t="shared" si="12"/>
        <v>31.334721835495909</v>
      </c>
    </row>
    <row r="48" spans="1:7" s="153" customFormat="1" ht="15" x14ac:dyDescent="0.25">
      <c r="A48" s="150" t="s">
        <v>201</v>
      </c>
      <c r="B48" s="250">
        <f>B49</f>
        <v>7069.04</v>
      </c>
      <c r="C48" s="250">
        <f t="shared" ref="C48" si="19">C49</f>
        <v>2853.54</v>
      </c>
      <c r="D48" s="250">
        <f t="shared" ref="D48" si="20">D49</f>
        <v>8500</v>
      </c>
      <c r="E48" s="249">
        <f>E49</f>
        <v>6169.55</v>
      </c>
      <c r="F48" s="249">
        <f t="shared" si="11"/>
        <v>87.275641388363908</v>
      </c>
      <c r="G48" s="249">
        <f t="shared" si="12"/>
        <v>72.582941176470598</v>
      </c>
    </row>
    <row r="49" spans="1:7" s="154" customFormat="1" x14ac:dyDescent="0.2">
      <c r="A49" s="143" t="s">
        <v>202</v>
      </c>
      <c r="B49" s="162">
        <v>7069.04</v>
      </c>
      <c r="C49" s="145">
        <v>2853.54</v>
      </c>
      <c r="D49" s="145">
        <v>8500</v>
      </c>
      <c r="E49" s="165">
        <v>6169.55</v>
      </c>
      <c r="F49" s="165">
        <f t="shared" si="11"/>
        <v>87.275641388363908</v>
      </c>
      <c r="G49" s="165">
        <f t="shared" si="12"/>
        <v>72.582941176470598</v>
      </c>
    </row>
    <row r="50" spans="1:7" s="153" customFormat="1" ht="15" x14ac:dyDescent="0.25">
      <c r="A50" s="150" t="s">
        <v>241</v>
      </c>
      <c r="B50" s="250">
        <f>B51</f>
        <v>0</v>
      </c>
      <c r="C50" s="250">
        <f t="shared" ref="C50:D50" si="21">C51</f>
        <v>53089.13</v>
      </c>
      <c r="D50" s="250">
        <f t="shared" si="21"/>
        <v>54000</v>
      </c>
      <c r="E50" s="249">
        <f>E51</f>
        <v>0</v>
      </c>
      <c r="F50" s="249">
        <v>0</v>
      </c>
      <c r="G50" s="249">
        <f t="shared" si="12"/>
        <v>0</v>
      </c>
    </row>
    <row r="51" spans="1:7" s="154" customFormat="1" x14ac:dyDescent="0.2">
      <c r="A51" s="143" t="s">
        <v>251</v>
      </c>
      <c r="B51" s="162">
        <v>0</v>
      </c>
      <c r="C51" s="145">
        <v>53089.13</v>
      </c>
      <c r="D51" s="145">
        <v>54000</v>
      </c>
      <c r="E51" s="165">
        <v>0</v>
      </c>
      <c r="F51" s="165">
        <v>0</v>
      </c>
      <c r="G51" s="165">
        <f t="shared" si="12"/>
        <v>0</v>
      </c>
    </row>
  </sheetData>
  <mergeCells count="4">
    <mergeCell ref="A1:G1"/>
    <mergeCell ref="A3:G3"/>
    <mergeCell ref="A5:G5"/>
    <mergeCell ref="A30:G30"/>
  </mergeCells>
  <pageMargins left="0.7" right="0.7" top="0.75" bottom="0.75" header="0.3" footer="0.3"/>
  <pageSetup paperSize="9" scale="7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Normal="100" workbookViewId="0">
      <selection activeCell="E32" sqref="E32"/>
    </sheetView>
  </sheetViews>
  <sheetFormatPr defaultRowHeight="15" x14ac:dyDescent="0.25"/>
  <cols>
    <col min="1" max="1" width="48.28515625" customWidth="1"/>
    <col min="2" max="2" width="22.5703125" customWidth="1"/>
    <col min="3" max="3" width="26.7109375" hidden="1" customWidth="1"/>
    <col min="4" max="4" width="20.28515625" customWidth="1"/>
    <col min="5" max="5" width="20.7109375" customWidth="1"/>
    <col min="6" max="6" width="9.85546875" customWidth="1"/>
    <col min="7" max="1019" width="9" customWidth="1"/>
    <col min="1020" max="1020" width="9.140625" customWidth="1"/>
  </cols>
  <sheetData>
    <row r="1" spans="1:7" ht="42" customHeight="1" x14ac:dyDescent="0.25">
      <c r="A1" s="278" t="s">
        <v>0</v>
      </c>
      <c r="B1" s="278"/>
      <c r="C1" s="278"/>
      <c r="D1" s="278"/>
      <c r="E1" s="278"/>
      <c r="F1" s="278"/>
      <c r="G1" s="278"/>
    </row>
    <row r="2" spans="1:7" ht="18" customHeight="1" x14ac:dyDescent="0.25">
      <c r="A2" s="1"/>
      <c r="B2" s="1"/>
      <c r="C2" s="1"/>
      <c r="D2" s="1"/>
      <c r="E2" s="2"/>
    </row>
    <row r="3" spans="1:7" ht="15.75" x14ac:dyDescent="0.25">
      <c r="A3" s="278" t="s">
        <v>8</v>
      </c>
      <c r="B3" s="278"/>
      <c r="C3" s="278"/>
      <c r="D3" s="278"/>
      <c r="E3" s="278"/>
      <c r="F3" s="278"/>
      <c r="G3" s="278"/>
    </row>
    <row r="4" spans="1:7" ht="18" x14ac:dyDescent="0.25">
      <c r="A4" s="1"/>
      <c r="B4" s="1"/>
      <c r="C4" s="1"/>
      <c r="D4" s="1"/>
      <c r="E4" s="2"/>
    </row>
    <row r="5" spans="1:7" ht="18" customHeight="1" x14ac:dyDescent="0.25">
      <c r="A5" s="278" t="s">
        <v>111</v>
      </c>
      <c r="B5" s="278"/>
      <c r="C5" s="278"/>
      <c r="D5" s="278"/>
      <c r="E5" s="278"/>
      <c r="F5" s="278"/>
      <c r="G5" s="278"/>
    </row>
    <row r="6" spans="1:7" ht="18" x14ac:dyDescent="0.25">
      <c r="A6" s="1"/>
      <c r="B6" s="1"/>
      <c r="C6" s="1"/>
      <c r="D6" s="1"/>
      <c r="E6" s="2"/>
      <c r="F6" s="101"/>
    </row>
    <row r="7" spans="1:7" ht="25.5" x14ac:dyDescent="0.25">
      <c r="A7" s="137" t="s">
        <v>191</v>
      </c>
      <c r="B7" s="173" t="s">
        <v>252</v>
      </c>
      <c r="C7" s="173" t="s">
        <v>212</v>
      </c>
      <c r="D7" s="173" t="s">
        <v>257</v>
      </c>
      <c r="E7" s="173" t="s">
        <v>258</v>
      </c>
      <c r="F7" s="137" t="s">
        <v>213</v>
      </c>
      <c r="G7" s="137" t="s">
        <v>213</v>
      </c>
    </row>
    <row r="8" spans="1:7" ht="9" customHeight="1" x14ac:dyDescent="0.25">
      <c r="A8" s="174">
        <v>1</v>
      </c>
      <c r="B8" s="175">
        <v>2</v>
      </c>
      <c r="C8" s="175">
        <v>3</v>
      </c>
      <c r="D8" s="175">
        <v>3</v>
      </c>
      <c r="E8" s="174">
        <v>4</v>
      </c>
      <c r="F8" s="172" t="s">
        <v>236</v>
      </c>
      <c r="G8" s="172" t="s">
        <v>237</v>
      </c>
    </row>
    <row r="9" spans="1:7" x14ac:dyDescent="0.25">
      <c r="A9" s="3" t="s">
        <v>112</v>
      </c>
      <c r="B9" s="4">
        <f>B10</f>
        <v>1941446.42</v>
      </c>
      <c r="C9" s="4">
        <f t="shared" ref="C9:E9" si="0">C10</f>
        <v>2196365.08</v>
      </c>
      <c r="D9" s="4">
        <f t="shared" si="0"/>
        <v>3899475</v>
      </c>
      <c r="E9" s="4">
        <f t="shared" si="0"/>
        <v>1924463.22</v>
      </c>
      <c r="F9" s="4">
        <f>E9/B9*100</f>
        <v>99.125229528610944</v>
      </c>
      <c r="G9" s="4">
        <f>E9/D9*100</f>
        <v>49.351854288077242</v>
      </c>
    </row>
    <row r="10" spans="1:7" x14ac:dyDescent="0.25">
      <c r="A10" s="5" t="s">
        <v>113</v>
      </c>
      <c r="B10" s="6">
        <f>B11+B12+B13+B14</f>
        <v>1941446.42</v>
      </c>
      <c r="C10" s="6">
        <f>C11+C12+C13+C14</f>
        <v>2196365.08</v>
      </c>
      <c r="D10" s="6">
        <f>D11+D12+D13+D14</f>
        <v>3899475</v>
      </c>
      <c r="E10" s="6">
        <f>E11+E12+E13+E14</f>
        <v>1924463.22</v>
      </c>
      <c r="F10" s="6">
        <f t="shared" ref="F10:F14" si="1">E10/B10*100</f>
        <v>99.125229528610944</v>
      </c>
      <c r="G10" s="6">
        <f t="shared" ref="G10:G14" si="2">E10/D10*100</f>
        <v>49.351854288077242</v>
      </c>
    </row>
    <row r="11" spans="1:7" s="24" customFormat="1" ht="15.75" customHeight="1" x14ac:dyDescent="0.25">
      <c r="A11" s="15" t="s">
        <v>114</v>
      </c>
      <c r="B11" s="8">
        <v>1835656.57</v>
      </c>
      <c r="C11" s="8">
        <v>2128031.36</v>
      </c>
      <c r="D11" s="8">
        <v>3589530</v>
      </c>
      <c r="E11" s="8">
        <v>1698564.74</v>
      </c>
      <c r="F11" s="8">
        <f t="shared" si="1"/>
        <v>92.53172776212709</v>
      </c>
      <c r="G11" s="8">
        <f t="shared" si="2"/>
        <v>47.319976152866808</v>
      </c>
    </row>
    <row r="12" spans="1:7" s="24" customFormat="1" x14ac:dyDescent="0.25">
      <c r="A12" s="15" t="s">
        <v>115</v>
      </c>
      <c r="B12" s="8">
        <v>0</v>
      </c>
      <c r="C12" s="8">
        <v>34354.639999999999</v>
      </c>
      <c r="D12" s="8">
        <v>0</v>
      </c>
      <c r="E12" s="8">
        <f>16227.75+74349.67</f>
        <v>90577.42</v>
      </c>
      <c r="F12" s="8">
        <v>0</v>
      </c>
      <c r="G12" s="8">
        <v>0</v>
      </c>
    </row>
    <row r="13" spans="1:7" x14ac:dyDescent="0.25">
      <c r="A13" s="15" t="s">
        <v>116</v>
      </c>
      <c r="B13" s="8">
        <v>2279.71</v>
      </c>
      <c r="C13" s="8">
        <v>4313.49</v>
      </c>
      <c r="D13" s="8">
        <v>1124</v>
      </c>
      <c r="E13" s="8">
        <v>1729.37</v>
      </c>
      <c r="F13" s="8">
        <f t="shared" si="1"/>
        <v>75.859210162696115</v>
      </c>
      <c r="G13" s="8">
        <f t="shared" si="2"/>
        <v>153.85854092526691</v>
      </c>
    </row>
    <row r="14" spans="1:7" x14ac:dyDescent="0.25">
      <c r="A14" s="15" t="s">
        <v>117</v>
      </c>
      <c r="B14" s="8">
        <v>103510.14</v>
      </c>
      <c r="C14" s="8">
        <v>29665.59</v>
      </c>
      <c r="D14" s="8">
        <v>308821</v>
      </c>
      <c r="E14" s="8">
        <v>133591.69</v>
      </c>
      <c r="F14" s="8">
        <f t="shared" si="1"/>
        <v>129.06145233694014</v>
      </c>
      <c r="G14" s="8">
        <f t="shared" si="2"/>
        <v>43.258615832472536</v>
      </c>
    </row>
    <row r="15" spans="1:7" x14ac:dyDescent="0.25">
      <c r="A15" s="41"/>
      <c r="B15" s="11"/>
      <c r="C15" s="11"/>
      <c r="D15" s="11"/>
      <c r="E15" s="11"/>
      <c r="F15" s="11"/>
      <c r="G15" s="11"/>
    </row>
  </sheetData>
  <mergeCells count="3">
    <mergeCell ref="A1:G1"/>
    <mergeCell ref="A3:G3"/>
    <mergeCell ref="A5:G5"/>
  </mergeCells>
  <pageMargins left="0.70000000000000007" right="0.70000000000000007" top="1.1437007874015752" bottom="1.1437007874015752" header="0.75000000000000011" footer="0.75000000000000011"/>
  <pageSetup paperSize="9" scale="66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27"/>
  <sheetViews>
    <sheetView zoomScaleNormal="100" workbookViewId="0">
      <selection activeCell="N35" sqref="N35"/>
    </sheetView>
  </sheetViews>
  <sheetFormatPr defaultRowHeight="15" x14ac:dyDescent="0.25"/>
  <cols>
    <col min="1" max="1" width="7.85546875" customWidth="1"/>
    <col min="2" max="2" width="8.85546875" customWidth="1"/>
    <col min="3" max="3" width="5.7109375" customWidth="1"/>
    <col min="4" max="4" width="26.7109375" customWidth="1"/>
    <col min="5" max="5" width="15.28515625" customWidth="1"/>
    <col min="6" max="6" width="26.7109375" hidden="1" customWidth="1"/>
    <col min="7" max="7" width="15.5703125" customWidth="1"/>
    <col min="8" max="8" width="18.5703125" customWidth="1"/>
    <col min="9" max="9" width="26.7109375" hidden="1" customWidth="1"/>
    <col min="10" max="10" width="12" customWidth="1"/>
    <col min="11" max="11" width="9.5703125" customWidth="1"/>
    <col min="12" max="60" width="9" customWidth="1"/>
    <col min="61" max="61" width="9.140625" customWidth="1"/>
  </cols>
  <sheetData>
    <row r="1" spans="1:62" ht="15.75" customHeight="1" x14ac:dyDescent="0.25">
      <c r="A1" s="278" t="s">
        <v>0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</row>
    <row r="2" spans="1:62" ht="18" x14ac:dyDescent="0.25">
      <c r="A2" s="1"/>
      <c r="B2" s="1"/>
      <c r="C2" s="1"/>
      <c r="D2" s="1"/>
      <c r="E2" s="1"/>
      <c r="F2" s="1"/>
      <c r="G2" s="1"/>
      <c r="H2" s="2"/>
      <c r="I2" s="2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</row>
    <row r="3" spans="1:62" ht="18" customHeight="1" x14ac:dyDescent="0.25">
      <c r="A3" s="278" t="s">
        <v>118</v>
      </c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</row>
    <row r="4" spans="1:62" ht="18" x14ac:dyDescent="0.25">
      <c r="A4" s="1"/>
      <c r="B4" s="1"/>
      <c r="C4" s="1"/>
      <c r="D4" s="1"/>
      <c r="E4" s="1"/>
      <c r="F4" s="1"/>
      <c r="G4" s="1"/>
      <c r="H4" s="2"/>
      <c r="I4" s="2"/>
      <c r="J4" s="10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</row>
    <row r="5" spans="1:62" ht="38.25" x14ac:dyDescent="0.25">
      <c r="A5" s="286" t="s">
        <v>191</v>
      </c>
      <c r="B5" s="287"/>
      <c r="C5" s="287"/>
      <c r="D5" s="288"/>
      <c r="E5" s="173" t="s">
        <v>252</v>
      </c>
      <c r="F5" s="173" t="s">
        <v>212</v>
      </c>
      <c r="G5" s="173" t="s">
        <v>257</v>
      </c>
      <c r="H5" s="173" t="s">
        <v>258</v>
      </c>
      <c r="I5" s="137" t="s">
        <v>213</v>
      </c>
      <c r="J5" s="137" t="s">
        <v>213</v>
      </c>
      <c r="K5" s="137" t="s">
        <v>213</v>
      </c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</row>
    <row r="6" spans="1:62" s="176" customFormat="1" ht="12.75" customHeight="1" x14ac:dyDescent="0.2">
      <c r="A6" s="289">
        <v>1</v>
      </c>
      <c r="B6" s="290"/>
      <c r="C6" s="290"/>
      <c r="D6" s="291"/>
      <c r="E6" s="178">
        <v>2</v>
      </c>
      <c r="F6" s="180">
        <v>3</v>
      </c>
      <c r="G6" s="179">
        <v>3</v>
      </c>
      <c r="H6" s="177">
        <v>4</v>
      </c>
      <c r="I6" s="177"/>
      <c r="J6" s="172" t="s">
        <v>236</v>
      </c>
      <c r="K6" s="172" t="s">
        <v>237</v>
      </c>
    </row>
    <row r="7" spans="1:62" ht="25.5" x14ac:dyDescent="0.25">
      <c r="A7" s="3">
        <v>8</v>
      </c>
      <c r="B7" s="3"/>
      <c r="C7" s="3"/>
      <c r="D7" s="3" t="s">
        <v>119</v>
      </c>
      <c r="E7" s="42"/>
      <c r="F7" s="42"/>
      <c r="G7" s="42"/>
      <c r="H7" s="42"/>
      <c r="I7" s="42"/>
      <c r="J7" s="42"/>
      <c r="K7" s="42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96"/>
      <c r="BI7" s="81"/>
      <c r="BJ7" s="81"/>
    </row>
    <row r="8" spans="1:62" x14ac:dyDescent="0.25">
      <c r="A8" s="5"/>
      <c r="B8" s="43">
        <v>84</v>
      </c>
      <c r="C8" s="43"/>
      <c r="D8" s="43" t="s">
        <v>120</v>
      </c>
      <c r="E8" s="44"/>
      <c r="F8" s="44"/>
      <c r="G8" s="44"/>
      <c r="H8" s="44"/>
      <c r="I8" s="44"/>
      <c r="J8" s="44"/>
      <c r="K8" s="44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7"/>
      <c r="BF8" s="97"/>
      <c r="BG8" s="97"/>
      <c r="BH8" s="97"/>
      <c r="BI8" s="81"/>
      <c r="BJ8" s="81"/>
    </row>
    <row r="9" spans="1:62" ht="25.5" x14ac:dyDescent="0.25">
      <c r="A9" s="36"/>
      <c r="B9" s="36"/>
      <c r="C9" s="13" t="s">
        <v>121</v>
      </c>
      <c r="D9" s="20" t="s">
        <v>122</v>
      </c>
      <c r="E9" s="45"/>
      <c r="F9" s="45"/>
      <c r="G9" s="45"/>
      <c r="H9" s="45"/>
      <c r="I9" s="45"/>
      <c r="J9" s="45"/>
      <c r="K9" s="4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81"/>
      <c r="BJ9" s="81"/>
    </row>
    <row r="10" spans="1:62" ht="25.5" x14ac:dyDescent="0.25">
      <c r="A10" s="37">
        <v>5</v>
      </c>
      <c r="B10" s="38"/>
      <c r="C10" s="38"/>
      <c r="D10" s="39" t="s">
        <v>123</v>
      </c>
      <c r="E10" s="42"/>
      <c r="F10" s="42"/>
      <c r="G10" s="42"/>
      <c r="H10" s="42"/>
      <c r="I10" s="42"/>
      <c r="J10" s="42"/>
      <c r="K10" s="42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81"/>
      <c r="BJ10" s="81"/>
    </row>
    <row r="11" spans="1:62" ht="25.5" x14ac:dyDescent="0.25">
      <c r="A11" s="43"/>
      <c r="B11" s="43">
        <v>54</v>
      </c>
      <c r="C11" s="43"/>
      <c r="D11" s="46" t="s">
        <v>124</v>
      </c>
      <c r="E11" s="44"/>
      <c r="F11" s="44"/>
      <c r="G11" s="44"/>
      <c r="H11" s="44"/>
      <c r="I11" s="44"/>
      <c r="J11" s="44"/>
      <c r="K11" s="44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81"/>
      <c r="BJ11" s="81"/>
    </row>
    <row r="12" spans="1:62" x14ac:dyDescent="0.25">
      <c r="A12" s="26"/>
      <c r="B12" s="26"/>
      <c r="C12" s="13" t="s">
        <v>37</v>
      </c>
      <c r="D12" s="13" t="s">
        <v>38</v>
      </c>
      <c r="E12" s="45"/>
      <c r="F12" s="45"/>
      <c r="G12" s="45"/>
      <c r="H12" s="45"/>
      <c r="I12" s="45"/>
      <c r="J12" s="45"/>
      <c r="K12" s="4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81"/>
      <c r="BJ12" s="81"/>
    </row>
    <row r="13" spans="1:62" x14ac:dyDescent="0.25">
      <c r="A13" s="26"/>
      <c r="B13" s="26"/>
      <c r="C13" s="13" t="s">
        <v>125</v>
      </c>
      <c r="D13" s="13" t="s">
        <v>22</v>
      </c>
      <c r="E13" s="45"/>
      <c r="F13" s="45"/>
      <c r="G13" s="45"/>
      <c r="H13" s="45"/>
      <c r="I13" s="45"/>
      <c r="J13" s="45"/>
      <c r="K13" s="4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81"/>
      <c r="BJ13" s="81"/>
    </row>
    <row r="14" spans="1:62" x14ac:dyDescent="0.25">
      <c r="A14" s="81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</row>
    <row r="15" spans="1:62" x14ac:dyDescent="0.25">
      <c r="A15" s="8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</row>
    <row r="16" spans="1:62" x14ac:dyDescent="0.25">
      <c r="A16" s="81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</row>
    <row r="17" spans="1:62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</row>
    <row r="18" spans="1:62" x14ac:dyDescent="0.25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</row>
    <row r="19" spans="1:62" x14ac:dyDescent="0.25">
      <c r="A19" s="81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</row>
    <row r="20" spans="1:62" x14ac:dyDescent="0.25">
      <c r="A20" s="81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</row>
    <row r="21" spans="1:62" x14ac:dyDescent="0.25">
      <c r="A21" s="81"/>
      <c r="B21" s="81"/>
      <c r="C21" s="81"/>
      <c r="D21" s="81"/>
      <c r="E21" s="81"/>
      <c r="F21" s="81"/>
      <c r="G21" s="81"/>
      <c r="H21" s="81"/>
      <c r="I21" s="98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</row>
    <row r="22" spans="1:62" x14ac:dyDescent="0.25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</row>
    <row r="23" spans="1:62" x14ac:dyDescent="0.2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</row>
    <row r="24" spans="1:62" x14ac:dyDescent="0.25">
      <c r="A24" s="81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</row>
    <row r="25" spans="1:62" x14ac:dyDescent="0.25">
      <c r="A25" s="81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</row>
    <row r="26" spans="1:62" x14ac:dyDescent="0.25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</row>
    <row r="27" spans="1:62" x14ac:dyDescent="0.25">
      <c r="A27" s="81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</row>
    <row r="28" spans="1:62" x14ac:dyDescent="0.25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</row>
    <row r="29" spans="1:62" x14ac:dyDescent="0.25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</row>
    <row r="30" spans="1:62" x14ac:dyDescent="0.25">
      <c r="A30" s="81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</row>
    <row r="31" spans="1:62" x14ac:dyDescent="0.25">
      <c r="A31" s="8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</row>
    <row r="32" spans="1:62" x14ac:dyDescent="0.25">
      <c r="A32" s="8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</row>
    <row r="33" spans="1:54" x14ac:dyDescent="0.25">
      <c r="A33" s="81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</row>
    <row r="34" spans="1:54" x14ac:dyDescent="0.25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</row>
    <row r="35" spans="1:54" x14ac:dyDescent="0.25">
      <c r="A35" s="8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</row>
    <row r="36" spans="1:54" x14ac:dyDescent="0.25">
      <c r="A36" s="8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</row>
    <row r="37" spans="1:54" x14ac:dyDescent="0.25">
      <c r="A37" s="81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</row>
    <row r="38" spans="1:54" x14ac:dyDescent="0.25">
      <c r="A38" s="81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</row>
    <row r="39" spans="1:54" x14ac:dyDescent="0.25">
      <c r="A39" s="81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</row>
    <row r="40" spans="1:54" x14ac:dyDescent="0.25">
      <c r="A40" s="81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</row>
    <row r="41" spans="1:54" x14ac:dyDescent="0.25">
      <c r="A41" s="8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</row>
    <row r="42" spans="1:54" x14ac:dyDescent="0.25">
      <c r="A42" s="8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</row>
    <row r="43" spans="1:54" x14ac:dyDescent="0.25">
      <c r="A43" s="81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</row>
    <row r="44" spans="1:54" x14ac:dyDescent="0.25">
      <c r="A44" s="81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</row>
    <row r="45" spans="1:54" x14ac:dyDescent="0.25">
      <c r="A45" s="81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81"/>
      <c r="AS45" s="81"/>
      <c r="AT45" s="81"/>
      <c r="AU45" s="81"/>
      <c r="AV45" s="81"/>
      <c r="AW45" s="81"/>
      <c r="AX45" s="81"/>
      <c r="AY45" s="81"/>
      <c r="AZ45" s="81"/>
      <c r="BA45" s="81"/>
      <c r="BB45" s="81"/>
    </row>
    <row r="46" spans="1:54" x14ac:dyDescent="0.25">
      <c r="A46" s="81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</row>
    <row r="47" spans="1:54" x14ac:dyDescent="0.25">
      <c r="A47" s="81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1"/>
      <c r="AA47" s="81"/>
      <c r="AB47" s="81"/>
      <c r="AC47" s="81"/>
      <c r="AD47" s="81"/>
      <c r="AE47" s="81"/>
      <c r="AF47" s="81"/>
      <c r="AG47" s="81"/>
      <c r="AH47" s="81"/>
      <c r="AI47" s="81"/>
      <c r="AJ47" s="81"/>
      <c r="AK47" s="81"/>
      <c r="AL47" s="81"/>
      <c r="AM47" s="81"/>
      <c r="AN47" s="81"/>
      <c r="AO47" s="81"/>
      <c r="AP47" s="81"/>
      <c r="AQ47" s="81"/>
      <c r="AR47" s="81"/>
      <c r="AS47" s="81"/>
      <c r="AT47" s="81"/>
      <c r="AU47" s="81"/>
      <c r="AV47" s="81"/>
      <c r="AW47" s="81"/>
      <c r="AX47" s="81"/>
      <c r="AY47" s="81"/>
      <c r="AZ47" s="81"/>
      <c r="BA47" s="81"/>
      <c r="BB47" s="81"/>
    </row>
    <row r="48" spans="1:54" x14ac:dyDescent="0.25">
      <c r="A48" s="81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1"/>
      <c r="AA48" s="81"/>
      <c r="AB48" s="81"/>
      <c r="AC48" s="81"/>
      <c r="AD48" s="81"/>
      <c r="AE48" s="81"/>
      <c r="AF48" s="81"/>
      <c r="AG48" s="81"/>
      <c r="AH48" s="81"/>
      <c r="AI48" s="81"/>
      <c r="AJ48" s="81"/>
      <c r="AK48" s="81"/>
      <c r="AL48" s="81"/>
      <c r="AM48" s="81"/>
      <c r="AN48" s="81"/>
      <c r="AO48" s="81"/>
      <c r="AP48" s="81"/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</row>
    <row r="49" spans="1:54" x14ac:dyDescent="0.25">
      <c r="A49" s="81"/>
      <c r="B49" s="81"/>
      <c r="C49" s="81"/>
      <c r="D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1"/>
      <c r="AJ49" s="81"/>
      <c r="AK49" s="81"/>
      <c r="AL49" s="81"/>
      <c r="AM49" s="81"/>
      <c r="AN49" s="81"/>
      <c r="AO49" s="81"/>
      <c r="AP49" s="81"/>
      <c r="AQ49" s="81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</row>
    <row r="50" spans="1:54" x14ac:dyDescent="0.25">
      <c r="A50" s="81"/>
      <c r="B50" s="81"/>
      <c r="C50" s="81"/>
      <c r="D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</row>
    <row r="51" spans="1:54" x14ac:dyDescent="0.25">
      <c r="A51" s="81"/>
      <c r="B51" s="81"/>
      <c r="C51" s="81"/>
      <c r="D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</row>
    <row r="52" spans="1:54" x14ac:dyDescent="0.25">
      <c r="A52" s="81"/>
      <c r="B52" s="81"/>
      <c r="C52" s="81"/>
      <c r="D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1"/>
      <c r="AN52" s="81"/>
      <c r="AO52" s="81"/>
      <c r="AP52" s="81"/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</row>
    <row r="53" spans="1:54" x14ac:dyDescent="0.25">
      <c r="A53" s="81"/>
      <c r="B53" s="81"/>
      <c r="C53" s="81"/>
      <c r="D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</row>
    <row r="54" spans="1:54" x14ac:dyDescent="0.25">
      <c r="A54" s="81"/>
      <c r="B54" s="81"/>
      <c r="C54" s="81"/>
      <c r="D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</row>
    <row r="55" spans="1:54" x14ac:dyDescent="0.25">
      <c r="A55" s="81"/>
      <c r="B55" s="81"/>
      <c r="C55" s="81"/>
      <c r="D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</row>
    <row r="56" spans="1:54" x14ac:dyDescent="0.25">
      <c r="A56" s="81"/>
      <c r="B56" s="81"/>
      <c r="C56" s="81"/>
      <c r="D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</row>
    <row r="57" spans="1:54" x14ac:dyDescent="0.25">
      <c r="A57" s="81"/>
      <c r="B57" s="81"/>
      <c r="C57" s="81"/>
      <c r="D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</row>
    <row r="58" spans="1:54" x14ac:dyDescent="0.25">
      <c r="A58" s="81"/>
      <c r="B58" s="81"/>
      <c r="C58" s="81"/>
      <c r="D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</row>
    <row r="59" spans="1:54" x14ac:dyDescent="0.25">
      <c r="A59" s="81"/>
      <c r="B59" s="81"/>
      <c r="C59" s="81"/>
      <c r="D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</row>
    <row r="60" spans="1:54" x14ac:dyDescent="0.25">
      <c r="A60" s="81"/>
      <c r="B60" s="81"/>
      <c r="C60" s="81"/>
      <c r="D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</row>
    <row r="61" spans="1:54" x14ac:dyDescent="0.25">
      <c r="A61" s="81"/>
      <c r="B61" s="81"/>
      <c r="C61" s="81"/>
      <c r="D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</row>
    <row r="62" spans="1:54" x14ac:dyDescent="0.25">
      <c r="A62" s="81"/>
      <c r="B62" s="81"/>
      <c r="C62" s="81"/>
      <c r="D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</row>
    <row r="63" spans="1:54" x14ac:dyDescent="0.25">
      <c r="A63" s="81"/>
      <c r="B63" s="81"/>
      <c r="C63" s="81"/>
      <c r="D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</row>
    <row r="64" spans="1:54" x14ac:dyDescent="0.25">
      <c r="A64" s="81"/>
      <c r="B64" s="81"/>
      <c r="C64" s="81"/>
      <c r="D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</row>
    <row r="65" spans="1:54" x14ac:dyDescent="0.25">
      <c r="A65" s="81"/>
      <c r="B65" s="81"/>
      <c r="C65" s="81"/>
      <c r="D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</row>
    <row r="66" spans="1:54" x14ac:dyDescent="0.25">
      <c r="A66" s="81"/>
      <c r="B66" s="81"/>
      <c r="C66" s="81"/>
      <c r="D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</row>
    <row r="67" spans="1:54" x14ac:dyDescent="0.25">
      <c r="A67" s="81"/>
      <c r="B67" s="81"/>
      <c r="C67" s="81"/>
      <c r="D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</row>
    <row r="68" spans="1:54" x14ac:dyDescent="0.25">
      <c r="A68" s="81"/>
      <c r="B68" s="81"/>
      <c r="C68" s="81"/>
      <c r="D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</row>
    <row r="69" spans="1:54" x14ac:dyDescent="0.25">
      <c r="A69" s="81"/>
      <c r="B69" s="81"/>
      <c r="C69" s="81"/>
      <c r="D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</row>
    <row r="70" spans="1:54" x14ac:dyDescent="0.25">
      <c r="A70" s="81"/>
      <c r="B70" s="81"/>
      <c r="C70" s="81"/>
      <c r="D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</row>
    <row r="71" spans="1:54" x14ac:dyDescent="0.25">
      <c r="A71" s="81"/>
      <c r="B71" s="81"/>
      <c r="C71" s="81"/>
      <c r="D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</row>
    <row r="72" spans="1:54" x14ac:dyDescent="0.25">
      <c r="A72" s="81"/>
      <c r="B72" s="81"/>
      <c r="C72" s="81"/>
      <c r="D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</row>
    <row r="73" spans="1:54" x14ac:dyDescent="0.25">
      <c r="A73" s="81"/>
      <c r="B73" s="81"/>
      <c r="C73" s="81"/>
      <c r="D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</row>
    <row r="74" spans="1:54" x14ac:dyDescent="0.25">
      <c r="A74" s="81"/>
      <c r="B74" s="81"/>
      <c r="C74" s="81"/>
      <c r="D74" s="81"/>
      <c r="K74" s="81"/>
      <c r="L74" s="81"/>
      <c r="M74" s="81"/>
      <c r="N74" s="81"/>
      <c r="O74" s="81"/>
      <c r="P74" s="81"/>
      <c r="Q74" s="81"/>
      <c r="R74" s="81"/>
      <c r="S74" s="81"/>
      <c r="T74" s="81"/>
      <c r="U74" s="81"/>
      <c r="V74" s="81"/>
      <c r="W74" s="81"/>
      <c r="X74" s="81"/>
      <c r="Y74" s="81"/>
      <c r="Z74" s="81"/>
      <c r="AA74" s="81"/>
      <c r="AB74" s="81"/>
      <c r="AC74" s="81"/>
      <c r="AD74" s="81"/>
      <c r="AE74" s="81"/>
      <c r="AF74" s="81"/>
      <c r="AG74" s="81"/>
      <c r="AH74" s="81"/>
      <c r="AI74" s="81"/>
      <c r="AJ74" s="81"/>
      <c r="AK74" s="81"/>
      <c r="AL74" s="81"/>
      <c r="AM74" s="81"/>
      <c r="AN74" s="81"/>
      <c r="AO74" s="81"/>
      <c r="AP74" s="81"/>
      <c r="AQ74" s="81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</row>
    <row r="75" spans="1:54" x14ac:dyDescent="0.25">
      <c r="A75" s="81"/>
      <c r="B75" s="81"/>
      <c r="C75" s="81"/>
      <c r="D75" s="81"/>
      <c r="K75" s="81"/>
      <c r="L75" s="81"/>
      <c r="M75" s="81"/>
      <c r="N75" s="81"/>
      <c r="O75" s="81"/>
      <c r="P75" s="81"/>
      <c r="Q75" s="81"/>
      <c r="R75" s="81"/>
      <c r="S75" s="81"/>
      <c r="T75" s="81"/>
      <c r="U75" s="81"/>
      <c r="V75" s="81"/>
      <c r="W75" s="81"/>
      <c r="X75" s="81"/>
      <c r="Y75" s="81"/>
      <c r="Z75" s="81"/>
      <c r="AA75" s="81"/>
      <c r="AB75" s="81"/>
      <c r="AC75" s="81"/>
      <c r="AD75" s="81"/>
      <c r="AE75" s="81"/>
      <c r="AF75" s="81"/>
      <c r="AG75" s="81"/>
      <c r="AH75" s="81"/>
      <c r="AI75" s="81"/>
      <c r="AJ75" s="81"/>
      <c r="AK75" s="81"/>
      <c r="AL75" s="81"/>
      <c r="AM75" s="81"/>
      <c r="AN75" s="81"/>
      <c r="AO75" s="81"/>
      <c r="AP75" s="81"/>
      <c r="AQ75" s="81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</row>
    <row r="76" spans="1:54" x14ac:dyDescent="0.25">
      <c r="A76" s="81"/>
      <c r="B76" s="81"/>
      <c r="C76" s="81"/>
      <c r="D76" s="81"/>
      <c r="K76" s="81"/>
      <c r="L76" s="81"/>
      <c r="M76" s="81"/>
      <c r="N76" s="81"/>
      <c r="O76" s="81"/>
      <c r="P76" s="81"/>
      <c r="Q76" s="81"/>
      <c r="R76" s="81"/>
      <c r="S76" s="81"/>
      <c r="T76" s="81"/>
      <c r="U76" s="81"/>
      <c r="V76" s="81"/>
      <c r="W76" s="81"/>
      <c r="X76" s="81"/>
      <c r="Y76" s="81"/>
      <c r="Z76" s="81"/>
      <c r="AA76" s="81"/>
      <c r="AB76" s="81"/>
      <c r="AC76" s="81"/>
      <c r="AD76" s="81"/>
      <c r="AE76" s="81"/>
      <c r="AF76" s="81"/>
      <c r="AG76" s="81"/>
      <c r="AH76" s="81"/>
      <c r="AI76" s="81"/>
      <c r="AJ76" s="81"/>
      <c r="AK76" s="81"/>
      <c r="AL76" s="81"/>
      <c r="AM76" s="81"/>
      <c r="AN76" s="81"/>
      <c r="AO76" s="81"/>
      <c r="AP76" s="81"/>
      <c r="AQ76" s="81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</row>
    <row r="77" spans="1:54" x14ac:dyDescent="0.25">
      <c r="A77" s="81"/>
      <c r="B77" s="81"/>
      <c r="C77" s="81"/>
      <c r="D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</row>
    <row r="78" spans="1:54" x14ac:dyDescent="0.25">
      <c r="A78" s="81"/>
      <c r="B78" s="81"/>
      <c r="C78" s="81"/>
      <c r="D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</row>
    <row r="79" spans="1:54" x14ac:dyDescent="0.25">
      <c r="A79" s="81"/>
      <c r="B79" s="81"/>
      <c r="C79" s="81"/>
      <c r="D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</row>
    <row r="80" spans="1:54" x14ac:dyDescent="0.25">
      <c r="A80" s="81"/>
      <c r="B80" s="81"/>
      <c r="C80" s="81"/>
      <c r="D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</row>
    <row r="81" spans="1:54" x14ac:dyDescent="0.25">
      <c r="A81" s="81"/>
      <c r="B81" s="81"/>
      <c r="C81" s="81"/>
      <c r="D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</row>
    <row r="82" spans="1:54" x14ac:dyDescent="0.25">
      <c r="A82" s="81"/>
      <c r="B82" s="81"/>
      <c r="C82" s="81"/>
      <c r="D82" s="81"/>
      <c r="K82" s="81"/>
      <c r="L82" s="81"/>
      <c r="M82" s="81"/>
      <c r="N82" s="81"/>
      <c r="O82" s="81"/>
      <c r="P82" s="81"/>
      <c r="Q82" s="81"/>
      <c r="R82" s="81"/>
      <c r="S82" s="81"/>
      <c r="T82" s="81"/>
      <c r="U82" s="81"/>
      <c r="V82" s="81"/>
      <c r="W82" s="81"/>
      <c r="X82" s="81"/>
      <c r="Y82" s="81"/>
      <c r="Z82" s="81"/>
      <c r="AA82" s="81"/>
      <c r="AB82" s="81"/>
      <c r="AC82" s="81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81"/>
      <c r="AQ82" s="81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</row>
    <row r="83" spans="1:54" x14ac:dyDescent="0.25">
      <c r="A83" s="81"/>
      <c r="B83" s="81"/>
      <c r="C83" s="81"/>
      <c r="D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</row>
    <row r="84" spans="1:54" x14ac:dyDescent="0.25">
      <c r="A84" s="81"/>
      <c r="B84" s="81"/>
      <c r="C84" s="81"/>
      <c r="D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  <c r="AC84" s="81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81"/>
      <c r="AQ84" s="81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</row>
    <row r="85" spans="1:54" x14ac:dyDescent="0.25">
      <c r="A85" s="81"/>
      <c r="B85" s="81"/>
      <c r="C85" s="81"/>
      <c r="D85" s="81"/>
      <c r="K85" s="81"/>
      <c r="L85" s="81"/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</row>
    <row r="86" spans="1:54" x14ac:dyDescent="0.25">
      <c r="A86" s="81"/>
      <c r="B86" s="81"/>
      <c r="C86" s="81"/>
      <c r="D86" s="81"/>
      <c r="K86" s="81"/>
      <c r="L86" s="81"/>
      <c r="M86" s="81"/>
      <c r="N86" s="81"/>
      <c r="O86" s="81"/>
      <c r="P86" s="81"/>
      <c r="Q86" s="81"/>
      <c r="R86" s="81"/>
      <c r="S86" s="81"/>
      <c r="T86" s="8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  <c r="AQ86" s="81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</row>
    <row r="87" spans="1:54" x14ac:dyDescent="0.25">
      <c r="A87" s="81"/>
      <c r="B87" s="81"/>
      <c r="C87" s="81"/>
      <c r="D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</row>
    <row r="88" spans="1:54" x14ac:dyDescent="0.25">
      <c r="A88" s="81"/>
      <c r="B88" s="81"/>
      <c r="C88" s="81"/>
      <c r="D88" s="81"/>
      <c r="K88" s="81"/>
      <c r="L88" s="81"/>
      <c r="M88" s="81"/>
      <c r="N88" s="81"/>
      <c r="O88" s="81"/>
      <c r="P88" s="81"/>
      <c r="Q88" s="81"/>
      <c r="R88" s="81"/>
      <c r="S88" s="81"/>
      <c r="T88" s="8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  <c r="AQ88" s="81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</row>
    <row r="89" spans="1:54" x14ac:dyDescent="0.25">
      <c r="A89" s="81"/>
      <c r="B89" s="81"/>
      <c r="C89" s="81"/>
      <c r="D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  <c r="AQ89" s="81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</row>
    <row r="90" spans="1:54" x14ac:dyDescent="0.25">
      <c r="A90" s="81"/>
      <c r="B90" s="81"/>
      <c r="C90" s="81"/>
      <c r="D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  <c r="AQ90" s="81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</row>
    <row r="91" spans="1:54" x14ac:dyDescent="0.25">
      <c r="A91" s="81"/>
      <c r="B91" s="81"/>
      <c r="C91" s="81"/>
      <c r="D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</row>
    <row r="92" spans="1:54" x14ac:dyDescent="0.25">
      <c r="A92" s="81"/>
      <c r="B92" s="81"/>
      <c r="C92" s="81"/>
      <c r="D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  <c r="AQ92" s="81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</row>
    <row r="93" spans="1:54" x14ac:dyDescent="0.25">
      <c r="A93" s="81"/>
      <c r="B93" s="81"/>
      <c r="C93" s="81"/>
      <c r="D93" s="81"/>
      <c r="K93" s="81"/>
      <c r="L93" s="81"/>
      <c r="M93" s="81"/>
      <c r="N93" s="81"/>
      <c r="O93" s="81"/>
      <c r="P93" s="81"/>
      <c r="Q93" s="81"/>
      <c r="R93" s="81"/>
      <c r="S93" s="81"/>
      <c r="T93" s="8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  <c r="AQ93" s="81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</row>
    <row r="94" spans="1:54" x14ac:dyDescent="0.25">
      <c r="A94" s="81"/>
      <c r="B94" s="81"/>
      <c r="C94" s="81"/>
      <c r="D94" s="81"/>
      <c r="K94" s="81"/>
      <c r="L94" s="81"/>
      <c r="M94" s="81"/>
      <c r="N94" s="81"/>
      <c r="O94" s="81"/>
      <c r="P94" s="81"/>
      <c r="Q94" s="81"/>
      <c r="R94" s="81"/>
      <c r="S94" s="81"/>
      <c r="T94" s="8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  <c r="AQ94" s="81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</row>
    <row r="95" spans="1:54" x14ac:dyDescent="0.25">
      <c r="A95" s="81"/>
      <c r="B95" s="81"/>
      <c r="C95" s="81"/>
      <c r="D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</row>
    <row r="96" spans="1:54" x14ac:dyDescent="0.25">
      <c r="A96" s="81"/>
      <c r="B96" s="81"/>
      <c r="C96" s="81"/>
      <c r="D96" s="81"/>
      <c r="K96" s="81"/>
      <c r="L96" s="81"/>
      <c r="M96" s="81"/>
      <c r="N96" s="81"/>
      <c r="O96" s="81"/>
      <c r="P96" s="81"/>
      <c r="Q96" s="81"/>
      <c r="R96" s="81"/>
      <c r="S96" s="81"/>
      <c r="T96" s="8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  <c r="AQ96" s="81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</row>
    <row r="97" spans="1:54" x14ac:dyDescent="0.25">
      <c r="A97" s="81"/>
      <c r="B97" s="81"/>
      <c r="C97" s="81"/>
      <c r="D97" s="81"/>
      <c r="K97" s="81"/>
      <c r="L97" s="81"/>
      <c r="M97" s="81"/>
      <c r="N97" s="81"/>
      <c r="O97" s="81"/>
      <c r="P97" s="81"/>
      <c r="Q97" s="81"/>
      <c r="R97" s="81"/>
      <c r="S97" s="81"/>
      <c r="T97" s="8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  <c r="AQ97" s="81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</row>
    <row r="98" spans="1:54" x14ac:dyDescent="0.25">
      <c r="A98" s="81"/>
      <c r="B98" s="81"/>
      <c r="C98" s="81"/>
      <c r="D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</row>
    <row r="99" spans="1:54" x14ac:dyDescent="0.25">
      <c r="A99" s="81"/>
      <c r="B99" s="81"/>
      <c r="C99" s="81"/>
      <c r="D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</row>
    <row r="100" spans="1:54" x14ac:dyDescent="0.25">
      <c r="A100" s="81"/>
      <c r="B100" s="81"/>
      <c r="C100" s="81"/>
      <c r="D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</row>
    <row r="101" spans="1:54" x14ac:dyDescent="0.25">
      <c r="A101" s="81"/>
      <c r="B101" s="81"/>
      <c r="C101" s="81"/>
      <c r="D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</row>
    <row r="102" spans="1:54" x14ac:dyDescent="0.25">
      <c r="A102" s="81"/>
      <c r="B102" s="81"/>
      <c r="C102" s="81"/>
      <c r="D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  <c r="AQ102" s="81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</row>
    <row r="103" spans="1:54" x14ac:dyDescent="0.25">
      <c r="A103" s="81"/>
      <c r="B103" s="81"/>
      <c r="C103" s="81"/>
      <c r="D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</row>
    <row r="104" spans="1:54" x14ac:dyDescent="0.25">
      <c r="A104" s="81"/>
      <c r="B104" s="81"/>
      <c r="C104" s="81"/>
      <c r="D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</row>
    <row r="105" spans="1:54" x14ac:dyDescent="0.25">
      <c r="A105" s="81"/>
      <c r="B105" s="81"/>
      <c r="C105" s="81"/>
      <c r="D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</row>
    <row r="106" spans="1:54" x14ac:dyDescent="0.25">
      <c r="A106" s="81"/>
      <c r="B106" s="81"/>
      <c r="C106" s="81"/>
      <c r="D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  <c r="AQ106" s="81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</row>
    <row r="107" spans="1:54" x14ac:dyDescent="0.25">
      <c r="A107" s="81"/>
      <c r="B107" s="81"/>
      <c r="C107" s="81"/>
      <c r="D107" s="81"/>
      <c r="K107" s="81"/>
      <c r="L107" s="81"/>
      <c r="M107" s="81"/>
      <c r="N107" s="81"/>
      <c r="O107" s="81"/>
      <c r="P107" s="81"/>
      <c r="Q107" s="81"/>
      <c r="R107" s="81"/>
      <c r="S107" s="81"/>
      <c r="T107" s="8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</row>
    <row r="108" spans="1:54" x14ac:dyDescent="0.25">
      <c r="A108" s="81"/>
      <c r="B108" s="81"/>
      <c r="C108" s="81"/>
      <c r="D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</row>
    <row r="109" spans="1:54" x14ac:dyDescent="0.25">
      <c r="A109" s="81"/>
      <c r="B109" s="81"/>
      <c r="C109" s="81"/>
      <c r="D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</row>
    <row r="110" spans="1:54" x14ac:dyDescent="0.25">
      <c r="A110" s="81"/>
      <c r="B110" s="81"/>
      <c r="C110" s="81"/>
      <c r="D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</row>
    <row r="111" spans="1:54" x14ac:dyDescent="0.25">
      <c r="A111" s="81"/>
      <c r="B111" s="81"/>
      <c r="C111" s="81"/>
      <c r="D111" s="81"/>
      <c r="K111" s="81"/>
      <c r="L111" s="81"/>
      <c r="M111" s="81"/>
      <c r="N111" s="81"/>
      <c r="O111" s="81"/>
      <c r="P111" s="81"/>
      <c r="Q111" s="81"/>
      <c r="R111" s="81"/>
      <c r="S111" s="81"/>
      <c r="T111" s="8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</row>
    <row r="112" spans="1:54" x14ac:dyDescent="0.25">
      <c r="A112" s="81"/>
      <c r="B112" s="81"/>
      <c r="C112" s="81"/>
      <c r="D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</row>
    <row r="113" spans="1:54" x14ac:dyDescent="0.25">
      <c r="A113" s="81"/>
      <c r="B113" s="81"/>
      <c r="C113" s="81"/>
      <c r="D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</row>
    <row r="114" spans="1:54" x14ac:dyDescent="0.25">
      <c r="A114" s="81"/>
      <c r="B114" s="81"/>
      <c r="C114" s="81"/>
      <c r="D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</row>
    <row r="115" spans="1:54" x14ac:dyDescent="0.25">
      <c r="A115" s="81"/>
      <c r="B115" s="81"/>
      <c r="C115" s="81"/>
      <c r="D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</row>
    <row r="116" spans="1:54" x14ac:dyDescent="0.25">
      <c r="A116" s="81"/>
      <c r="B116" s="81"/>
      <c r="C116" s="81"/>
      <c r="D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</row>
    <row r="117" spans="1:54" x14ac:dyDescent="0.25">
      <c r="A117" s="81"/>
      <c r="B117" s="81"/>
      <c r="C117" s="81"/>
      <c r="D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</row>
    <row r="118" spans="1:54" x14ac:dyDescent="0.25">
      <c r="A118" s="81"/>
      <c r="B118" s="81"/>
      <c r="C118" s="81"/>
      <c r="D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</row>
    <row r="119" spans="1:54" x14ac:dyDescent="0.25">
      <c r="A119" s="81"/>
      <c r="B119" s="81"/>
      <c r="C119" s="81"/>
      <c r="D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</row>
    <row r="120" spans="1:54" x14ac:dyDescent="0.25"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1"/>
      <c r="AZ120" s="81"/>
      <c r="BA120" s="81"/>
      <c r="BB120" s="81"/>
    </row>
    <row r="121" spans="1:54" x14ac:dyDescent="0.25"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</row>
    <row r="122" spans="1:54" x14ac:dyDescent="0.25"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</row>
    <row r="123" spans="1:54" x14ac:dyDescent="0.25"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</row>
    <row r="124" spans="1:54" x14ac:dyDescent="0.25">
      <c r="K124" s="81"/>
      <c r="L124" s="81"/>
      <c r="M124" s="81"/>
      <c r="N124" s="81"/>
      <c r="O124" s="81"/>
      <c r="P124" s="81"/>
      <c r="Q124" s="81"/>
      <c r="R124" s="81"/>
      <c r="S124" s="81"/>
      <c r="T124" s="81"/>
      <c r="U124" s="81"/>
      <c r="V124" s="81"/>
      <c r="W124" s="81"/>
      <c r="X124" s="81"/>
      <c r="Y124" s="81"/>
      <c r="Z124" s="81"/>
      <c r="AA124" s="81"/>
      <c r="AB124" s="81"/>
      <c r="AC124" s="81"/>
      <c r="AD124" s="81"/>
      <c r="AE124" s="81"/>
      <c r="AF124" s="81"/>
      <c r="AG124" s="81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1"/>
      <c r="AZ124" s="81"/>
      <c r="BA124" s="81"/>
      <c r="BB124" s="81"/>
    </row>
    <row r="125" spans="1:54" x14ac:dyDescent="0.25">
      <c r="K125" s="81"/>
      <c r="L125" s="81"/>
      <c r="M125" s="81"/>
      <c r="N125" s="81"/>
      <c r="O125" s="81"/>
      <c r="P125" s="81"/>
      <c r="Q125" s="81"/>
      <c r="R125" s="81"/>
      <c r="S125" s="81"/>
      <c r="T125" s="81"/>
      <c r="U125" s="81"/>
      <c r="V125" s="81"/>
      <c r="W125" s="81"/>
      <c r="X125" s="81"/>
      <c r="Y125" s="81"/>
      <c r="Z125" s="81"/>
      <c r="AA125" s="81"/>
      <c r="AB125" s="81"/>
      <c r="AC125" s="81"/>
      <c r="AD125" s="81"/>
      <c r="AE125" s="81"/>
      <c r="AF125" s="81"/>
      <c r="AG125" s="81"/>
      <c r="AH125" s="81"/>
      <c r="AI125" s="81"/>
      <c r="AJ125" s="81"/>
      <c r="AK125" s="81"/>
      <c r="AL125" s="81"/>
      <c r="AM125" s="81"/>
      <c r="AN125" s="81"/>
      <c r="AO125" s="81"/>
      <c r="AP125" s="81"/>
      <c r="AQ125" s="81"/>
      <c r="AR125" s="81"/>
      <c r="AS125" s="81"/>
      <c r="AT125" s="81"/>
      <c r="AU125" s="81"/>
      <c r="AV125" s="81"/>
      <c r="AW125" s="81"/>
      <c r="AX125" s="81"/>
      <c r="AY125" s="81"/>
      <c r="AZ125" s="81"/>
      <c r="BA125" s="81"/>
      <c r="BB125" s="81"/>
    </row>
    <row r="126" spans="1:54" x14ac:dyDescent="0.25">
      <c r="K126" s="81"/>
      <c r="L126" s="81"/>
      <c r="M126" s="81"/>
      <c r="N126" s="81"/>
      <c r="O126" s="81"/>
      <c r="P126" s="81"/>
      <c r="Q126" s="81"/>
      <c r="R126" s="81"/>
      <c r="S126" s="81"/>
      <c r="T126" s="81"/>
      <c r="U126" s="81"/>
      <c r="V126" s="81"/>
      <c r="W126" s="81"/>
      <c r="X126" s="81"/>
      <c r="Y126" s="81"/>
      <c r="Z126" s="81"/>
      <c r="AA126" s="81"/>
      <c r="AB126" s="81"/>
      <c r="AC126" s="81"/>
      <c r="AD126" s="81"/>
      <c r="AE126" s="81"/>
      <c r="AF126" s="81"/>
      <c r="AG126" s="81"/>
      <c r="AH126" s="81"/>
      <c r="AI126" s="81"/>
      <c r="AJ126" s="81"/>
      <c r="AK126" s="81"/>
      <c r="AL126" s="81"/>
      <c r="AM126" s="81"/>
      <c r="AN126" s="81"/>
      <c r="AO126" s="81"/>
      <c r="AP126" s="81"/>
      <c r="AQ126" s="81"/>
      <c r="AR126" s="81"/>
      <c r="AS126" s="81"/>
      <c r="AT126" s="81"/>
      <c r="AU126" s="81"/>
      <c r="AV126" s="81"/>
      <c r="AW126" s="81"/>
      <c r="AX126" s="81"/>
      <c r="AY126" s="81"/>
      <c r="AZ126" s="81"/>
      <c r="BA126" s="81"/>
      <c r="BB126" s="81"/>
    </row>
    <row r="127" spans="1:54" x14ac:dyDescent="0.25"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</row>
  </sheetData>
  <mergeCells count="4">
    <mergeCell ref="A5:D5"/>
    <mergeCell ref="A3:K3"/>
    <mergeCell ref="A1:K1"/>
    <mergeCell ref="A6:D6"/>
  </mergeCells>
  <pageMargins left="0.70000000000000007" right="0.70000000000000007" top="1.1437007874015752" bottom="1.1437007874015752" header="0.75000000000000011" footer="0.75000000000000011"/>
  <pageSetup paperSize="9" scale="72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zoomScaleNormal="100" workbookViewId="0">
      <selection activeCell="E6" sqref="E6"/>
    </sheetView>
  </sheetViews>
  <sheetFormatPr defaultColWidth="8.85546875" defaultRowHeight="15" x14ac:dyDescent="0.25"/>
  <cols>
    <col min="1" max="1" width="25.28515625" style="134" customWidth="1"/>
    <col min="2" max="2" width="20.5703125" style="134" customWidth="1"/>
    <col min="3" max="3" width="25.28515625" style="134" hidden="1" customWidth="1"/>
    <col min="4" max="4" width="19.85546875" style="134" customWidth="1"/>
    <col min="5" max="5" width="20.5703125" style="134" customWidth="1"/>
    <col min="6" max="6" width="9.85546875" style="134" customWidth="1"/>
    <col min="7" max="16384" width="8.85546875" style="134"/>
  </cols>
  <sheetData>
    <row r="1" spans="1:7" ht="15.75" customHeight="1" x14ac:dyDescent="0.25">
      <c r="A1" s="284" t="s">
        <v>0</v>
      </c>
      <c r="B1" s="284"/>
      <c r="C1" s="284"/>
      <c r="D1" s="284"/>
      <c r="E1" s="284"/>
      <c r="F1" s="284"/>
      <c r="G1" s="284"/>
    </row>
    <row r="2" spans="1:7" ht="18" x14ac:dyDescent="0.25">
      <c r="A2" s="135"/>
      <c r="B2" s="135"/>
      <c r="C2" s="135"/>
      <c r="D2" s="135"/>
      <c r="E2" s="136"/>
      <c r="F2" s="136"/>
    </row>
    <row r="3" spans="1:7" ht="18" customHeight="1" x14ac:dyDescent="0.25">
      <c r="A3" s="284" t="s">
        <v>208</v>
      </c>
      <c r="B3" s="284"/>
      <c r="C3" s="284"/>
      <c r="D3" s="284"/>
      <c r="E3" s="284"/>
      <c r="F3" s="284"/>
      <c r="G3" s="284"/>
    </row>
    <row r="4" spans="1:7" ht="18" x14ac:dyDescent="0.25">
      <c r="A4" s="135"/>
      <c r="B4" s="135"/>
      <c r="C4" s="135"/>
      <c r="D4" s="135"/>
      <c r="E4" s="136"/>
      <c r="F4" s="136"/>
    </row>
    <row r="5" spans="1:7" ht="25.5" x14ac:dyDescent="0.25">
      <c r="A5" s="137" t="s">
        <v>191</v>
      </c>
      <c r="B5" s="173" t="s">
        <v>252</v>
      </c>
      <c r="C5" s="173" t="s">
        <v>212</v>
      </c>
      <c r="D5" s="173" t="s">
        <v>257</v>
      </c>
      <c r="E5" s="173" t="s">
        <v>258</v>
      </c>
      <c r="F5" s="137" t="s">
        <v>213</v>
      </c>
      <c r="G5" s="137" t="s">
        <v>213</v>
      </c>
    </row>
    <row r="6" spans="1:7" ht="10.5" customHeight="1" x14ac:dyDescent="0.25">
      <c r="A6" s="197">
        <v>1</v>
      </c>
      <c r="B6" s="178">
        <v>2</v>
      </c>
      <c r="C6" s="180">
        <v>3</v>
      </c>
      <c r="D6" s="179">
        <v>3</v>
      </c>
      <c r="E6" s="174">
        <v>4</v>
      </c>
      <c r="F6" s="172" t="s">
        <v>236</v>
      </c>
      <c r="G6" s="182" t="s">
        <v>237</v>
      </c>
    </row>
    <row r="7" spans="1:7" x14ac:dyDescent="0.25">
      <c r="A7" s="141" t="s">
        <v>207</v>
      </c>
      <c r="B7" s="142"/>
      <c r="C7" s="140"/>
      <c r="D7" s="140"/>
      <c r="E7" s="140"/>
      <c r="F7" s="140"/>
      <c r="G7" s="140"/>
    </row>
    <row r="8" spans="1:7" ht="25.5" x14ac:dyDescent="0.25">
      <c r="A8" s="141" t="s">
        <v>206</v>
      </c>
      <c r="B8" s="142"/>
      <c r="C8" s="140"/>
      <c r="D8" s="140"/>
      <c r="E8" s="140"/>
      <c r="F8" s="140"/>
      <c r="G8" s="140"/>
    </row>
    <row r="9" spans="1:7" ht="25.5" x14ac:dyDescent="0.25">
      <c r="A9" s="143" t="s">
        <v>205</v>
      </c>
      <c r="B9" s="142"/>
      <c r="C9" s="140"/>
      <c r="D9" s="140"/>
      <c r="E9" s="140"/>
      <c r="F9" s="140"/>
      <c r="G9" s="140"/>
    </row>
    <row r="10" spans="1:7" x14ac:dyDescent="0.25">
      <c r="A10" s="143"/>
      <c r="B10" s="142"/>
      <c r="C10" s="140"/>
      <c r="D10" s="140"/>
      <c r="E10" s="140"/>
      <c r="F10" s="140"/>
      <c r="G10" s="140"/>
    </row>
    <row r="11" spans="1:7" x14ac:dyDescent="0.25">
      <c r="A11" s="141" t="s">
        <v>204</v>
      </c>
      <c r="B11" s="142"/>
      <c r="C11" s="140"/>
      <c r="D11" s="140"/>
      <c r="E11" s="140"/>
      <c r="F11" s="140"/>
      <c r="G11" s="140"/>
    </row>
    <row r="12" spans="1:7" x14ac:dyDescent="0.25">
      <c r="A12" s="138" t="s">
        <v>192</v>
      </c>
      <c r="B12" s="142"/>
      <c r="C12" s="140"/>
      <c r="D12" s="140"/>
      <c r="E12" s="140"/>
      <c r="F12" s="140"/>
      <c r="G12" s="140"/>
    </row>
    <row r="13" spans="1:7" x14ac:dyDescent="0.25">
      <c r="A13" s="139" t="s">
        <v>193</v>
      </c>
      <c r="B13" s="142"/>
      <c r="C13" s="140"/>
      <c r="D13" s="140"/>
      <c r="E13" s="140"/>
      <c r="F13" s="144"/>
      <c r="G13" s="144"/>
    </row>
    <row r="14" spans="1:7" x14ac:dyDescent="0.25">
      <c r="A14" s="138" t="s">
        <v>197</v>
      </c>
      <c r="B14" s="142"/>
      <c r="C14" s="140"/>
      <c r="D14" s="140"/>
      <c r="E14" s="140"/>
      <c r="F14" s="144"/>
      <c r="G14" s="144"/>
    </row>
    <row r="15" spans="1:7" x14ac:dyDescent="0.25">
      <c r="A15" s="139" t="s">
        <v>198</v>
      </c>
      <c r="B15" s="142"/>
      <c r="C15" s="140"/>
      <c r="D15" s="140"/>
      <c r="E15" s="140"/>
      <c r="F15" s="144"/>
      <c r="G15" s="144"/>
    </row>
  </sheetData>
  <mergeCells count="2">
    <mergeCell ref="A3:G3"/>
    <mergeCell ref="A1:G1"/>
  </mergeCells>
  <pageMargins left="0.7" right="0.7" top="0.75" bottom="0.75" header="0.3" footer="0.3"/>
  <pageSetup paperSize="9" scale="8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456"/>
  <sheetViews>
    <sheetView zoomScaleNormal="100" workbookViewId="0">
      <selection activeCell="L485" sqref="L485"/>
    </sheetView>
  </sheetViews>
  <sheetFormatPr defaultRowHeight="15" x14ac:dyDescent="0.25"/>
  <cols>
    <col min="1" max="1" width="7.85546875" customWidth="1"/>
    <col min="2" max="2" width="8.85546875" customWidth="1"/>
    <col min="3" max="3" width="9.140625" customWidth="1"/>
    <col min="4" max="4" width="31.7109375" customWidth="1"/>
    <col min="5" max="5" width="26.7109375" style="105" hidden="1" customWidth="1"/>
    <col min="6" max="6" width="22.28515625" customWidth="1"/>
    <col min="7" max="7" width="20.42578125" customWidth="1"/>
    <col min="8" max="8" width="11.5703125" customWidth="1"/>
    <col min="9" max="11" width="13.42578125" customWidth="1"/>
    <col min="12" max="1016" width="9" customWidth="1"/>
    <col min="1017" max="1017" width="9.140625" customWidth="1"/>
  </cols>
  <sheetData>
    <row r="1" spans="1:56" ht="18" x14ac:dyDescent="0.25">
      <c r="A1" s="1"/>
      <c r="B1" s="1"/>
      <c r="C1" s="1"/>
      <c r="D1" s="1"/>
      <c r="E1" s="103"/>
      <c r="F1" s="1"/>
      <c r="G1" s="47"/>
      <c r="H1" s="2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</row>
    <row r="2" spans="1:56" ht="18" customHeight="1" x14ac:dyDescent="0.25">
      <c r="A2" s="278" t="s">
        <v>126</v>
      </c>
      <c r="B2" s="278"/>
      <c r="C2" s="278"/>
      <c r="D2" s="278"/>
      <c r="E2" s="278"/>
      <c r="F2" s="278"/>
      <c r="G2" s="278"/>
      <c r="H2" s="278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</row>
    <row r="3" spans="1:56" ht="18" customHeight="1" x14ac:dyDescent="0.25">
      <c r="A3" s="186"/>
      <c r="B3" s="186"/>
      <c r="C3" s="186"/>
      <c r="D3" s="186"/>
      <c r="E3" s="186"/>
      <c r="F3" s="186"/>
      <c r="G3" s="186"/>
      <c r="H3" s="186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</row>
    <row r="4" spans="1:56" ht="18" customHeight="1" x14ac:dyDescent="0.25">
      <c r="A4" s="278" t="s">
        <v>215</v>
      </c>
      <c r="B4" s="278"/>
      <c r="C4" s="278"/>
      <c r="D4" s="278"/>
      <c r="E4" s="278"/>
      <c r="F4" s="278"/>
      <c r="G4" s="278"/>
      <c r="H4" s="278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</row>
    <row r="5" spans="1:56" ht="18" x14ac:dyDescent="0.25">
      <c r="A5" s="1"/>
      <c r="B5" s="1"/>
      <c r="C5" s="1"/>
      <c r="D5" s="1"/>
      <c r="E5" s="103"/>
      <c r="F5" s="1"/>
      <c r="G5" s="2"/>
      <c r="H5" s="102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</row>
    <row r="6" spans="1:56" ht="25.5" x14ac:dyDescent="0.25">
      <c r="A6" s="286" t="s">
        <v>191</v>
      </c>
      <c r="B6" s="287"/>
      <c r="C6" s="287"/>
      <c r="D6" s="288"/>
      <c r="E6" s="104" t="s">
        <v>214</v>
      </c>
      <c r="F6" s="173" t="s">
        <v>257</v>
      </c>
      <c r="G6" s="99" t="s">
        <v>258</v>
      </c>
      <c r="H6" s="99" t="s">
        <v>213</v>
      </c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</row>
    <row r="7" spans="1:56" ht="12" customHeight="1" x14ac:dyDescent="0.25">
      <c r="A7" s="289">
        <v>1</v>
      </c>
      <c r="B7" s="290"/>
      <c r="C7" s="290"/>
      <c r="D7" s="291"/>
      <c r="E7" s="181">
        <v>2</v>
      </c>
      <c r="F7" s="187">
        <v>2</v>
      </c>
      <c r="G7" s="187">
        <v>3</v>
      </c>
      <c r="H7" s="172" t="s">
        <v>238</v>
      </c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</row>
    <row r="8" spans="1:56" ht="33" customHeight="1" x14ac:dyDescent="0.25">
      <c r="A8" s="306" t="s">
        <v>217</v>
      </c>
      <c r="B8" s="307"/>
      <c r="C8" s="308"/>
      <c r="D8" s="183" t="s">
        <v>216</v>
      </c>
      <c r="E8" s="185" t="e">
        <f>SUM(E9:E15)</f>
        <v>#REF!</v>
      </c>
      <c r="F8" s="185">
        <f>SUM(F9:F18)</f>
        <v>3899475</v>
      </c>
      <c r="G8" s="185">
        <f>SUM(G9:G18)</f>
        <v>1924463.22</v>
      </c>
      <c r="H8" s="185">
        <f>G8/F8*100</f>
        <v>49.351854288077242</v>
      </c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</row>
    <row r="9" spans="1:56" ht="15" customHeight="1" x14ac:dyDescent="0.25">
      <c r="A9" s="297" t="s">
        <v>130</v>
      </c>
      <c r="B9" s="298"/>
      <c r="C9" s="299"/>
      <c r="D9" s="52" t="s">
        <v>38</v>
      </c>
      <c r="E9" s="184" t="e">
        <f>E21+E48+E63+E75+E85+E93+#REF!+#REF!+#REF!+E135+E140+E146+E155+E161+E53+E89+E150</f>
        <v>#REF!</v>
      </c>
      <c r="F9" s="184">
        <f>F63+F75+F85+F93+F135+F140+F146+F155+F161+F53+F89+F150+F58+F97+F125</f>
        <v>122326</v>
      </c>
      <c r="G9" s="184">
        <f>G63+G75+G85+G93+G135+G140+G146+G155+G161+G53+G89+G150+G58+G97+G125</f>
        <v>69055.81</v>
      </c>
      <c r="H9" s="184">
        <f t="shared" ref="H9:H76" si="0">G9/F9*100</f>
        <v>56.452275068260214</v>
      </c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</row>
    <row r="10" spans="1:56" ht="15" customHeight="1" x14ac:dyDescent="0.25">
      <c r="A10" s="297" t="s">
        <v>253</v>
      </c>
      <c r="B10" s="298"/>
      <c r="C10" s="299"/>
      <c r="D10" s="236" t="s">
        <v>254</v>
      </c>
      <c r="E10" s="184"/>
      <c r="F10" s="184">
        <f>F21+F48</f>
        <v>181434</v>
      </c>
      <c r="G10" s="184">
        <f>G21+G48</f>
        <v>113449.05000000002</v>
      </c>
      <c r="H10" s="184">
        <f t="shared" si="0"/>
        <v>62.529101491451442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</row>
    <row r="11" spans="1:56" ht="15" customHeight="1" x14ac:dyDescent="0.25">
      <c r="A11" s="297" t="s">
        <v>156</v>
      </c>
      <c r="B11" s="298"/>
      <c r="C11" s="299"/>
      <c r="D11" s="52" t="s">
        <v>22</v>
      </c>
      <c r="E11" s="12">
        <f>E166+E324+E341+E357+E391</f>
        <v>79235.51999999999</v>
      </c>
      <c r="F11" s="12">
        <f>F166+F324+F341+F357+F391</f>
        <v>100000</v>
      </c>
      <c r="G11" s="12">
        <f>G166+G324+G341+G357+G391</f>
        <v>50112.709999999992</v>
      </c>
      <c r="H11" s="12">
        <f t="shared" si="0"/>
        <v>50.112709999999993</v>
      </c>
      <c r="I11" s="91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</row>
    <row r="12" spans="1:56" ht="15" customHeight="1" x14ac:dyDescent="0.25">
      <c r="A12" s="297" t="s">
        <v>157</v>
      </c>
      <c r="B12" s="298"/>
      <c r="C12" s="299"/>
      <c r="D12" s="247" t="s">
        <v>26</v>
      </c>
      <c r="E12" s="12">
        <f>E202+E366</f>
        <v>10219.66</v>
      </c>
      <c r="F12" s="12">
        <f>F202+F366</f>
        <v>19900</v>
      </c>
      <c r="G12" s="12">
        <f>G202+G366</f>
        <v>9883.869999999999</v>
      </c>
      <c r="H12" s="12">
        <f t="shared" si="0"/>
        <v>49.667688442211052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</row>
    <row r="13" spans="1:56" ht="15" customHeight="1" x14ac:dyDescent="0.25">
      <c r="A13" s="297" t="s">
        <v>274</v>
      </c>
      <c r="B13" s="298"/>
      <c r="C13" s="299"/>
      <c r="D13" s="245" t="s">
        <v>275</v>
      </c>
      <c r="E13" s="12">
        <f>E252+E310+E329+E374+E395</f>
        <v>1834693.7500000002</v>
      </c>
      <c r="F13" s="12">
        <f>F310+F329+F446+F450+F382+F227</f>
        <v>3148345</v>
      </c>
      <c r="G13" s="12">
        <f>G310+G329+G446+G450+G382+G227</f>
        <v>1531897.8699999999</v>
      </c>
      <c r="H13" s="12">
        <f t="shared" si="0"/>
        <v>48.657242773584215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</row>
    <row r="14" spans="1:56" ht="15" customHeight="1" x14ac:dyDescent="0.25">
      <c r="A14" s="297" t="s">
        <v>276</v>
      </c>
      <c r="B14" s="298"/>
      <c r="C14" s="299"/>
      <c r="D14" s="52" t="s">
        <v>277</v>
      </c>
      <c r="E14" s="12" t="e">
        <f>E414+#REF!+E400</f>
        <v>#REF!</v>
      </c>
      <c r="F14" s="12">
        <f>F414+F400</f>
        <v>67300</v>
      </c>
      <c r="G14" s="12">
        <f>G414+G400</f>
        <v>74349.67</v>
      </c>
      <c r="H14" s="12">
        <f t="shared" si="0"/>
        <v>110.47499257057949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</row>
    <row r="15" spans="1:56" ht="15" customHeight="1" x14ac:dyDescent="0.25">
      <c r="A15" s="297" t="s">
        <v>158</v>
      </c>
      <c r="B15" s="298"/>
      <c r="C15" s="299"/>
      <c r="D15" s="52" t="s">
        <v>32</v>
      </c>
      <c r="E15" s="12">
        <f>E283+E348</f>
        <v>2853.54</v>
      </c>
      <c r="F15" s="12">
        <f>F283+F348+F437</f>
        <v>8500</v>
      </c>
      <c r="G15" s="12">
        <f>G283+G348+G437</f>
        <v>6169.55</v>
      </c>
      <c r="H15" s="12">
        <f t="shared" si="0"/>
        <v>72.582941176470598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</row>
    <row r="16" spans="1:56" ht="15" customHeight="1" x14ac:dyDescent="0.25">
      <c r="A16" s="297" t="s">
        <v>278</v>
      </c>
      <c r="B16" s="298"/>
      <c r="C16" s="299"/>
      <c r="D16" s="240" t="s">
        <v>268</v>
      </c>
      <c r="E16" s="12"/>
      <c r="F16" s="12">
        <f>F252+F374+F395</f>
        <v>40400</v>
      </c>
      <c r="G16" s="12">
        <f>G252+G374+G395</f>
        <v>3125.35</v>
      </c>
      <c r="H16" s="12">
        <f t="shared" si="0"/>
        <v>7.7360148514851481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</row>
    <row r="17" spans="1:56" ht="25.5" x14ac:dyDescent="0.25">
      <c r="A17" s="297" t="s">
        <v>273</v>
      </c>
      <c r="B17" s="298"/>
      <c r="C17" s="299"/>
      <c r="D17" s="240" t="s">
        <v>272</v>
      </c>
      <c r="E17" s="12"/>
      <c r="F17" s="12">
        <f>F115</f>
        <v>31700</v>
      </c>
      <c r="G17" s="12">
        <f>G115</f>
        <v>10151.58</v>
      </c>
      <c r="H17" s="12">
        <f t="shared" si="0"/>
        <v>32.023911671924289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</row>
    <row r="18" spans="1:56" x14ac:dyDescent="0.25">
      <c r="A18" s="297" t="s">
        <v>279</v>
      </c>
      <c r="B18" s="298"/>
      <c r="C18" s="299"/>
      <c r="D18" s="240" t="s">
        <v>271</v>
      </c>
      <c r="E18" s="12"/>
      <c r="F18" s="12">
        <f>F106</f>
        <v>179570</v>
      </c>
      <c r="G18" s="12">
        <f>G106</f>
        <v>56267.759999999995</v>
      </c>
      <c r="H18" s="12">
        <f t="shared" si="0"/>
        <v>31.334721835495905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</row>
    <row r="19" spans="1:56" ht="63.75" x14ac:dyDescent="0.25">
      <c r="A19" s="300" t="s">
        <v>127</v>
      </c>
      <c r="B19" s="301"/>
      <c r="C19" s="302"/>
      <c r="D19" s="48" t="s">
        <v>128</v>
      </c>
      <c r="E19" s="49">
        <f>E20+E47</f>
        <v>155571.32</v>
      </c>
      <c r="F19" s="49">
        <f>F20+F47+F52</f>
        <v>181434</v>
      </c>
      <c r="G19" s="49">
        <f>G20+G47+G52</f>
        <v>113449.05000000002</v>
      </c>
      <c r="H19" s="49">
        <f t="shared" si="0"/>
        <v>62.529101491451442</v>
      </c>
      <c r="I19" s="83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</row>
    <row r="20" spans="1:56" ht="15" customHeight="1" x14ac:dyDescent="0.25">
      <c r="A20" s="303" t="s">
        <v>129</v>
      </c>
      <c r="B20" s="304"/>
      <c r="C20" s="305"/>
      <c r="D20" s="50" t="s">
        <v>41</v>
      </c>
      <c r="E20" s="51">
        <f>E22+E45</f>
        <v>141702.39000000001</v>
      </c>
      <c r="F20" s="51">
        <f>F22+F45</f>
        <v>165743</v>
      </c>
      <c r="G20" s="51">
        <f>G22+G45</f>
        <v>104369.76000000001</v>
      </c>
      <c r="H20" s="51">
        <f t="shared" si="0"/>
        <v>62.970840397482853</v>
      </c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</row>
    <row r="21" spans="1:56" ht="15" customHeight="1" x14ac:dyDescent="0.25">
      <c r="A21" s="297" t="s">
        <v>253</v>
      </c>
      <c r="B21" s="298"/>
      <c r="C21" s="299"/>
      <c r="D21" s="52" t="s">
        <v>254</v>
      </c>
      <c r="E21" s="12">
        <f t="shared" ref="E21:G21" si="1">E20</f>
        <v>141702.39000000001</v>
      </c>
      <c r="F21" s="12">
        <f t="shared" si="1"/>
        <v>165743</v>
      </c>
      <c r="G21" s="12">
        <f t="shared" si="1"/>
        <v>104369.76000000001</v>
      </c>
      <c r="H21" s="12">
        <f t="shared" si="0"/>
        <v>62.970840397482853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</row>
    <row r="22" spans="1:56" x14ac:dyDescent="0.25">
      <c r="A22" s="309">
        <v>32</v>
      </c>
      <c r="B22" s="310"/>
      <c r="C22" s="311"/>
      <c r="D22" s="30" t="s">
        <v>50</v>
      </c>
      <c r="E22" s="6">
        <v>140242.44</v>
      </c>
      <c r="F22" s="6">
        <v>165743</v>
      </c>
      <c r="G22" s="6">
        <f>SUM(G23:G44)</f>
        <v>104369.76000000001</v>
      </c>
      <c r="H22" s="6">
        <f t="shared" si="0"/>
        <v>62.970840397482853</v>
      </c>
      <c r="I22" s="92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</row>
    <row r="23" spans="1:56" x14ac:dyDescent="0.25">
      <c r="A23" s="53">
        <v>3211</v>
      </c>
      <c r="B23" s="54"/>
      <c r="C23" s="55"/>
      <c r="D23" s="25" t="s">
        <v>52</v>
      </c>
      <c r="E23" s="11"/>
      <c r="F23" s="11"/>
      <c r="G23" s="11">
        <v>1000</v>
      </c>
      <c r="H23" s="11"/>
      <c r="I23" s="89"/>
      <c r="J23" s="81"/>
      <c r="K23" s="89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</row>
    <row r="24" spans="1:56" ht="26.25" x14ac:dyDescent="0.25">
      <c r="A24" s="53">
        <v>3212</v>
      </c>
      <c r="B24" s="54"/>
      <c r="C24" s="55"/>
      <c r="D24" s="25" t="s">
        <v>53</v>
      </c>
      <c r="E24" s="11"/>
      <c r="F24" s="11"/>
      <c r="G24" s="11">
        <v>29815.5</v>
      </c>
      <c r="H24" s="11"/>
      <c r="I24" s="89"/>
      <c r="J24" s="89"/>
      <c r="K24" s="89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</row>
    <row r="25" spans="1:56" x14ac:dyDescent="0.25">
      <c r="A25" s="53">
        <v>3213</v>
      </c>
      <c r="B25" s="54"/>
      <c r="C25" s="55"/>
      <c r="D25" s="25" t="s">
        <v>54</v>
      </c>
      <c r="E25" s="11"/>
      <c r="F25" s="11"/>
      <c r="G25" s="11">
        <v>40</v>
      </c>
      <c r="H25" s="11"/>
      <c r="I25" s="89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</row>
    <row r="26" spans="1:56" ht="26.25" x14ac:dyDescent="0.25">
      <c r="A26" s="53">
        <v>3214</v>
      </c>
      <c r="B26" s="54"/>
      <c r="C26" s="55"/>
      <c r="D26" s="25" t="s">
        <v>55</v>
      </c>
      <c r="E26" s="11"/>
      <c r="F26" s="11"/>
      <c r="G26" s="11">
        <v>27</v>
      </c>
      <c r="H26" s="11"/>
      <c r="I26" s="89"/>
      <c r="J26" s="89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</row>
    <row r="27" spans="1:56" ht="26.25" x14ac:dyDescent="0.25">
      <c r="A27" s="53">
        <v>3221</v>
      </c>
      <c r="B27" s="54"/>
      <c r="C27" s="55"/>
      <c r="D27" s="31" t="s">
        <v>57</v>
      </c>
      <c r="E27" s="11"/>
      <c r="F27" s="11"/>
      <c r="G27" s="11">
        <v>12520.88</v>
      </c>
      <c r="H27" s="11"/>
      <c r="I27" s="89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</row>
    <row r="28" spans="1:56" x14ac:dyDescent="0.25">
      <c r="A28" s="53">
        <v>3222</v>
      </c>
      <c r="B28" s="54"/>
      <c r="C28" s="55"/>
      <c r="D28" s="31" t="s">
        <v>58</v>
      </c>
      <c r="E28" s="11"/>
      <c r="F28" s="11"/>
      <c r="G28" s="11">
        <v>1149.29</v>
      </c>
      <c r="H28" s="11"/>
      <c r="I28" s="89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</row>
    <row r="29" spans="1:56" x14ac:dyDescent="0.25">
      <c r="A29" s="53">
        <v>3223</v>
      </c>
      <c r="B29" s="54"/>
      <c r="C29" s="55"/>
      <c r="D29" s="31" t="s">
        <v>59</v>
      </c>
      <c r="E29" s="11"/>
      <c r="F29" s="11"/>
      <c r="G29" s="11">
        <v>38907.94</v>
      </c>
      <c r="H29" s="11"/>
      <c r="I29" s="89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</row>
    <row r="30" spans="1:56" x14ac:dyDescent="0.25">
      <c r="A30" s="53">
        <v>3225</v>
      </c>
      <c r="B30" s="54"/>
      <c r="C30" s="55"/>
      <c r="D30" s="31" t="s">
        <v>61</v>
      </c>
      <c r="E30" s="11"/>
      <c r="F30" s="11"/>
      <c r="G30" s="11">
        <v>22.99</v>
      </c>
      <c r="H30" s="11"/>
      <c r="I30" s="89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</row>
    <row r="31" spans="1:56" ht="26.25" x14ac:dyDescent="0.25">
      <c r="A31" s="53">
        <v>3227</v>
      </c>
      <c r="B31" s="54"/>
      <c r="C31" s="55"/>
      <c r="D31" s="31" t="s">
        <v>62</v>
      </c>
      <c r="E31" s="11"/>
      <c r="F31" s="11"/>
      <c r="G31" s="11">
        <v>312.67</v>
      </c>
      <c r="H31" s="11"/>
      <c r="I31" s="89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</row>
    <row r="32" spans="1:56" x14ac:dyDescent="0.25">
      <c r="A32" s="53">
        <v>3231</v>
      </c>
      <c r="B32" s="54"/>
      <c r="C32" s="55"/>
      <c r="D32" s="31" t="s">
        <v>64</v>
      </c>
      <c r="E32" s="11"/>
      <c r="F32" s="11"/>
      <c r="G32" s="11">
        <v>3494.41</v>
      </c>
      <c r="H32" s="11"/>
      <c r="I32" s="89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</row>
    <row r="33" spans="1:56" x14ac:dyDescent="0.25">
      <c r="A33" s="53">
        <v>3233</v>
      </c>
      <c r="B33" s="54"/>
      <c r="C33" s="55"/>
      <c r="D33" s="31" t="s">
        <v>66</v>
      </c>
      <c r="E33" s="11"/>
      <c r="F33" s="11"/>
      <c r="G33" s="11">
        <v>0</v>
      </c>
      <c r="H33" s="11"/>
      <c r="I33" s="89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</row>
    <row r="34" spans="1:56" x14ac:dyDescent="0.25">
      <c r="A34" s="53">
        <v>3234</v>
      </c>
      <c r="B34" s="54"/>
      <c r="C34" s="55"/>
      <c r="D34" s="31" t="s">
        <v>67</v>
      </c>
      <c r="E34" s="11"/>
      <c r="F34" s="11"/>
      <c r="G34" s="11">
        <v>7245.71</v>
      </c>
      <c r="H34" s="11"/>
      <c r="I34" s="89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</row>
    <row r="35" spans="1:56" x14ac:dyDescent="0.25">
      <c r="A35" s="53">
        <v>3235</v>
      </c>
      <c r="B35" s="54"/>
      <c r="C35" s="55"/>
      <c r="D35" s="31" t="s">
        <v>68</v>
      </c>
      <c r="E35" s="11"/>
      <c r="F35" s="11"/>
      <c r="G35" s="11">
        <v>0</v>
      </c>
      <c r="H35" s="1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</row>
    <row r="36" spans="1:56" x14ac:dyDescent="0.25">
      <c r="A36" s="53">
        <v>3236</v>
      </c>
      <c r="B36" s="54"/>
      <c r="C36" s="55"/>
      <c r="D36" s="31" t="s">
        <v>69</v>
      </c>
      <c r="E36" s="11"/>
      <c r="F36" s="11"/>
      <c r="G36" s="11">
        <v>5120</v>
      </c>
      <c r="H36" s="11"/>
      <c r="I36" s="89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/>
      <c r="AL36" s="81"/>
      <c r="AM36" s="81"/>
      <c r="AN36" s="81"/>
      <c r="AO36" s="81"/>
      <c r="AP36" s="81"/>
      <c r="AQ36" s="81"/>
      <c r="AR36" s="81"/>
      <c r="AS36" s="81"/>
      <c r="AT36" s="81"/>
      <c r="AU36" s="81"/>
      <c r="AV36" s="81"/>
      <c r="AW36" s="81"/>
      <c r="AX36" s="81"/>
      <c r="AY36" s="81"/>
      <c r="AZ36" s="81"/>
      <c r="BA36" s="81"/>
      <c r="BB36" s="81"/>
      <c r="BC36" s="81"/>
      <c r="BD36" s="81"/>
    </row>
    <row r="37" spans="1:56" x14ac:dyDescent="0.25">
      <c r="A37" s="53">
        <v>3237</v>
      </c>
      <c r="B37" s="54"/>
      <c r="C37" s="55"/>
      <c r="D37" s="31" t="s">
        <v>70</v>
      </c>
      <c r="E37" s="11"/>
      <c r="F37" s="11"/>
      <c r="G37" s="11">
        <v>95</v>
      </c>
      <c r="H37" s="11"/>
      <c r="I37" s="89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  <c r="AA37" s="81"/>
      <c r="AB37" s="81"/>
      <c r="AC37" s="81"/>
      <c r="AD37" s="81"/>
      <c r="AE37" s="81"/>
      <c r="AF37" s="81"/>
      <c r="AG37" s="81"/>
      <c r="AH37" s="81"/>
      <c r="AI37" s="81"/>
      <c r="AJ37" s="81"/>
      <c r="AK37" s="81"/>
      <c r="AL37" s="81"/>
      <c r="AM37" s="81"/>
      <c r="AN37" s="81"/>
      <c r="AO37" s="81"/>
      <c r="AP37" s="81"/>
      <c r="AQ37" s="81"/>
      <c r="AR37" s="81"/>
      <c r="AS37" s="81"/>
      <c r="AT37" s="81"/>
      <c r="AU37" s="81"/>
      <c r="AV37" s="81"/>
      <c r="AW37" s="81"/>
      <c r="AX37" s="81"/>
      <c r="AY37" s="81"/>
      <c r="AZ37" s="81"/>
      <c r="BA37" s="81"/>
      <c r="BB37" s="81"/>
      <c r="BC37" s="81"/>
      <c r="BD37" s="81"/>
    </row>
    <row r="38" spans="1:56" x14ac:dyDescent="0.25">
      <c r="A38" s="53">
        <v>3238</v>
      </c>
      <c r="B38" s="54"/>
      <c r="C38" s="55"/>
      <c r="D38" s="31" t="s">
        <v>71</v>
      </c>
      <c r="E38" s="11"/>
      <c r="F38" s="11"/>
      <c r="G38" s="11">
        <v>2381.12</v>
      </c>
      <c r="H38" s="11"/>
      <c r="I38" s="89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</row>
    <row r="39" spans="1:56" x14ac:dyDescent="0.25">
      <c r="A39" s="53">
        <v>3239</v>
      </c>
      <c r="B39" s="54"/>
      <c r="C39" s="55"/>
      <c r="D39" s="31" t="s">
        <v>72</v>
      </c>
      <c r="E39" s="11"/>
      <c r="F39" s="11"/>
      <c r="G39" s="11">
        <v>2037.25</v>
      </c>
      <c r="H39" s="11"/>
      <c r="I39" s="89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1"/>
      <c r="BC39" s="81"/>
      <c r="BD39" s="81"/>
    </row>
    <row r="40" spans="1:56" x14ac:dyDescent="0.25">
      <c r="A40" s="53">
        <v>3292</v>
      </c>
      <c r="B40" s="54"/>
      <c r="C40" s="55"/>
      <c r="D40" s="25" t="s">
        <v>75</v>
      </c>
      <c r="E40" s="11"/>
      <c r="F40" s="11"/>
      <c r="G40" s="11">
        <f t="shared" ref="G40:G71" si="2">F40</f>
        <v>0</v>
      </c>
      <c r="H40" s="11"/>
      <c r="I40" s="89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</row>
    <row r="41" spans="1:56" x14ac:dyDescent="0.25">
      <c r="A41" s="53">
        <v>3293</v>
      </c>
      <c r="B41" s="54"/>
      <c r="C41" s="55"/>
      <c r="D41" s="25" t="s">
        <v>76</v>
      </c>
      <c r="E41" s="11"/>
      <c r="F41" s="11"/>
      <c r="G41" s="11">
        <f t="shared" si="2"/>
        <v>0</v>
      </c>
      <c r="H41" s="1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</row>
    <row r="42" spans="1:56" x14ac:dyDescent="0.25">
      <c r="A42" s="53">
        <v>3294</v>
      </c>
      <c r="B42" s="54"/>
      <c r="C42" s="55"/>
      <c r="D42" s="25" t="s">
        <v>77</v>
      </c>
      <c r="E42" s="11"/>
      <c r="F42" s="11"/>
      <c r="G42" s="11">
        <v>100</v>
      </c>
      <c r="H42" s="11"/>
      <c r="I42" s="89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B42" s="81"/>
      <c r="BC42" s="81"/>
      <c r="BD42" s="81"/>
    </row>
    <row r="43" spans="1:56" x14ac:dyDescent="0.25">
      <c r="A43" s="53">
        <v>3295</v>
      </c>
      <c r="B43" s="54"/>
      <c r="C43" s="55"/>
      <c r="D43" s="25" t="s">
        <v>78</v>
      </c>
      <c r="E43" s="11"/>
      <c r="F43" s="11"/>
      <c r="G43" s="11">
        <v>0</v>
      </c>
      <c r="H43" s="11"/>
      <c r="I43" s="89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W43" s="81"/>
      <c r="AX43" s="81"/>
      <c r="AY43" s="81"/>
      <c r="AZ43" s="81"/>
      <c r="BA43" s="81"/>
      <c r="BB43" s="81"/>
      <c r="BC43" s="81"/>
      <c r="BD43" s="81"/>
    </row>
    <row r="44" spans="1:56" ht="26.25" x14ac:dyDescent="0.25">
      <c r="A44" s="53">
        <v>3299</v>
      </c>
      <c r="B44" s="54"/>
      <c r="C44" s="55"/>
      <c r="D44" s="25" t="s">
        <v>73</v>
      </c>
      <c r="E44" s="11"/>
      <c r="F44" s="11"/>
      <c r="G44" s="11">
        <v>100</v>
      </c>
      <c r="H44" s="11"/>
      <c r="I44" s="89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</row>
    <row r="45" spans="1:56" x14ac:dyDescent="0.25">
      <c r="A45" s="295">
        <v>34</v>
      </c>
      <c r="B45" s="295"/>
      <c r="C45" s="295"/>
      <c r="D45" s="30" t="s">
        <v>87</v>
      </c>
      <c r="E45" s="6">
        <v>1459.95</v>
      </c>
      <c r="F45" s="6">
        <v>0</v>
      </c>
      <c r="G45" s="6">
        <f>G46</f>
        <v>0</v>
      </c>
      <c r="H45" s="6">
        <v>0</v>
      </c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</row>
    <row r="46" spans="1:56" ht="25.5" x14ac:dyDescent="0.25">
      <c r="A46" s="53">
        <v>3431</v>
      </c>
      <c r="B46" s="54"/>
      <c r="C46" s="55"/>
      <c r="D46" s="34" t="s">
        <v>89</v>
      </c>
      <c r="E46" s="11"/>
      <c r="F46" s="11"/>
      <c r="G46" s="11">
        <v>0</v>
      </c>
      <c r="H46" s="11"/>
      <c r="I46" s="89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1"/>
      <c r="BC46" s="81"/>
      <c r="BD46" s="81"/>
    </row>
    <row r="47" spans="1:56" ht="38.25" x14ac:dyDescent="0.25">
      <c r="A47" s="294" t="s">
        <v>131</v>
      </c>
      <c r="B47" s="294"/>
      <c r="C47" s="294"/>
      <c r="D47" s="50" t="s">
        <v>176</v>
      </c>
      <c r="E47" s="51">
        <f>E49</f>
        <v>13868.93</v>
      </c>
      <c r="F47" s="51">
        <f>F49</f>
        <v>15691</v>
      </c>
      <c r="G47" s="51">
        <f>G49</f>
        <v>9079.2900000000009</v>
      </c>
      <c r="H47" s="51">
        <f t="shared" si="0"/>
        <v>57.863042508444337</v>
      </c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</row>
    <row r="48" spans="1:56" ht="15" customHeight="1" x14ac:dyDescent="0.25">
      <c r="A48" s="297" t="s">
        <v>253</v>
      </c>
      <c r="B48" s="298"/>
      <c r="C48" s="299"/>
      <c r="D48" s="236" t="s">
        <v>254</v>
      </c>
      <c r="E48" s="12">
        <f t="shared" ref="E48:G48" si="3">E47</f>
        <v>13868.93</v>
      </c>
      <c r="F48" s="12">
        <f t="shared" si="3"/>
        <v>15691</v>
      </c>
      <c r="G48" s="12">
        <f t="shared" si="3"/>
        <v>9079.2900000000009</v>
      </c>
      <c r="H48" s="12">
        <f t="shared" si="0"/>
        <v>57.863042508444337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  <c r="AM48" s="85"/>
      <c r="AN48" s="85"/>
      <c r="AO48" s="85"/>
      <c r="AP48" s="85"/>
      <c r="AQ48" s="85"/>
      <c r="AR48" s="85"/>
      <c r="AS48" s="85"/>
      <c r="AT48" s="85"/>
      <c r="AU48" s="85"/>
      <c r="AV48" s="85"/>
      <c r="AW48" s="85"/>
      <c r="AX48" s="85"/>
      <c r="AY48" s="85"/>
      <c r="AZ48" s="85"/>
      <c r="BA48" s="85"/>
      <c r="BB48" s="85"/>
      <c r="BC48" s="85"/>
      <c r="BD48" s="85"/>
    </row>
    <row r="49" spans="1:57" ht="15" customHeight="1" x14ac:dyDescent="0.25">
      <c r="A49" s="56">
        <v>32</v>
      </c>
      <c r="B49" s="57"/>
      <c r="C49" s="58"/>
      <c r="D49" s="27" t="s">
        <v>50</v>
      </c>
      <c r="E49" s="6">
        <v>13868.93</v>
      </c>
      <c r="F49" s="6">
        <v>15691</v>
      </c>
      <c r="G49" s="6">
        <f>SUM(G50:G51)</f>
        <v>9079.2900000000009</v>
      </c>
      <c r="H49" s="6">
        <f t="shared" si="0"/>
        <v>57.863042508444337</v>
      </c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  <c r="BB49" s="87"/>
      <c r="BC49" s="87"/>
      <c r="BD49" s="87"/>
    </row>
    <row r="50" spans="1:57" ht="26.25" x14ac:dyDescent="0.25">
      <c r="A50" s="53">
        <v>3224</v>
      </c>
      <c r="B50" s="59"/>
      <c r="C50" s="60"/>
      <c r="D50" s="25" t="s">
        <v>60</v>
      </c>
      <c r="E50" s="11"/>
      <c r="F50" s="11"/>
      <c r="G50" s="11">
        <v>6165.56</v>
      </c>
      <c r="H50" s="11"/>
      <c r="I50" s="89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</row>
    <row r="51" spans="1:57" ht="26.25" x14ac:dyDescent="0.25">
      <c r="A51" s="53">
        <v>3232</v>
      </c>
      <c r="B51" s="59"/>
      <c r="C51" s="60"/>
      <c r="D51" s="25" t="s">
        <v>65</v>
      </c>
      <c r="E51" s="11"/>
      <c r="F51" s="11"/>
      <c r="G51" s="11">
        <v>2913.73</v>
      </c>
      <c r="H51" s="11"/>
      <c r="I51" s="89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  <c r="AL51" s="81"/>
      <c r="AM51" s="81"/>
      <c r="AN51" s="81"/>
      <c r="AO51" s="81"/>
      <c r="AP51" s="81"/>
      <c r="AQ51" s="81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</row>
    <row r="52" spans="1:57" x14ac:dyDescent="0.25">
      <c r="A52" s="294" t="s">
        <v>218</v>
      </c>
      <c r="B52" s="294"/>
      <c r="C52" s="294"/>
      <c r="D52" s="50" t="s">
        <v>219</v>
      </c>
      <c r="E52" s="51">
        <f>E55</f>
        <v>0</v>
      </c>
      <c r="F52" s="51">
        <f>F54</f>
        <v>0</v>
      </c>
      <c r="G52" s="51">
        <f>G54</f>
        <v>0</v>
      </c>
      <c r="H52" s="51">
        <v>0</v>
      </c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</row>
    <row r="53" spans="1:57" ht="15" customHeight="1" x14ac:dyDescent="0.25">
      <c r="A53" s="292" t="s">
        <v>130</v>
      </c>
      <c r="B53" s="292"/>
      <c r="C53" s="292"/>
      <c r="D53" s="52" t="s">
        <v>38</v>
      </c>
      <c r="E53" s="12">
        <f t="shared" ref="E53:G53" si="4">E52</f>
        <v>0</v>
      </c>
      <c r="F53" s="12">
        <f t="shared" si="4"/>
        <v>0</v>
      </c>
      <c r="G53" s="12">
        <f t="shared" si="4"/>
        <v>0</v>
      </c>
      <c r="H53" s="12">
        <v>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</row>
    <row r="54" spans="1:57" ht="15" customHeight="1" x14ac:dyDescent="0.25">
      <c r="A54" s="56">
        <v>32</v>
      </c>
      <c r="B54" s="57"/>
      <c r="C54" s="58"/>
      <c r="D54" s="27" t="s">
        <v>50</v>
      </c>
      <c r="E54" s="6">
        <v>0</v>
      </c>
      <c r="F54" s="6">
        <v>0</v>
      </c>
      <c r="G54" s="6">
        <f>G55</f>
        <v>0</v>
      </c>
      <c r="H54" s="6">
        <v>0</v>
      </c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  <c r="AI54" s="87"/>
      <c r="AJ54" s="87"/>
      <c r="AK54" s="87"/>
      <c r="AL54" s="87"/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  <c r="AY54" s="87"/>
      <c r="AZ54" s="87"/>
      <c r="BA54" s="87"/>
      <c r="BB54" s="87"/>
      <c r="BC54" s="87"/>
      <c r="BD54" s="87"/>
    </row>
    <row r="55" spans="1:57" x14ac:dyDescent="0.25">
      <c r="A55" s="53">
        <v>3223</v>
      </c>
      <c r="B55" s="54"/>
      <c r="C55" s="55"/>
      <c r="D55" s="31" t="s">
        <v>59</v>
      </c>
      <c r="E55" s="11"/>
      <c r="F55" s="11"/>
      <c r="G55" s="11">
        <v>0</v>
      </c>
      <c r="H55" s="11">
        <v>0</v>
      </c>
      <c r="I55" s="89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</row>
    <row r="56" spans="1:57" ht="25.5" x14ac:dyDescent="0.25">
      <c r="A56" s="293" t="s">
        <v>145</v>
      </c>
      <c r="B56" s="293"/>
      <c r="C56" s="293"/>
      <c r="D56" s="199" t="s">
        <v>242</v>
      </c>
      <c r="E56" s="49" t="e">
        <f>E57+#REF!</f>
        <v>#REF!</v>
      </c>
      <c r="F56" s="49">
        <f t="shared" ref="F56:G58" si="5">F57</f>
        <v>40000</v>
      </c>
      <c r="G56" s="49">
        <f t="shared" si="5"/>
        <v>0</v>
      </c>
      <c r="H56" s="49">
        <v>0</v>
      </c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</row>
    <row r="57" spans="1:57" x14ac:dyDescent="0.25">
      <c r="A57" s="296" t="s">
        <v>264</v>
      </c>
      <c r="B57" s="296"/>
      <c r="C57" s="296"/>
      <c r="D57" s="61" t="s">
        <v>265</v>
      </c>
      <c r="E57" s="62" t="e">
        <f>#REF!</f>
        <v>#REF!</v>
      </c>
      <c r="F57" s="62">
        <f t="shared" si="5"/>
        <v>40000</v>
      </c>
      <c r="G57" s="62">
        <f t="shared" si="5"/>
        <v>0</v>
      </c>
      <c r="H57" s="62">
        <v>0</v>
      </c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0"/>
      <c r="AP57" s="90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0"/>
      <c r="BB57" s="90"/>
      <c r="BC57" s="90"/>
      <c r="BD57" s="90"/>
      <c r="BE57" s="90"/>
    </row>
    <row r="58" spans="1:57" ht="15" customHeight="1" x14ac:dyDescent="0.25">
      <c r="A58" s="292" t="s">
        <v>130</v>
      </c>
      <c r="B58" s="292"/>
      <c r="C58" s="292"/>
      <c r="D58" s="198" t="s">
        <v>38</v>
      </c>
      <c r="E58" s="12" t="e">
        <f>E57</f>
        <v>#REF!</v>
      </c>
      <c r="F58" s="12">
        <f t="shared" si="5"/>
        <v>40000</v>
      </c>
      <c r="G58" s="12">
        <f t="shared" si="5"/>
        <v>0</v>
      </c>
      <c r="H58" s="12">
        <v>0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</row>
    <row r="59" spans="1:57" ht="24" x14ac:dyDescent="0.25">
      <c r="A59" s="200">
        <v>45</v>
      </c>
      <c r="B59" s="201"/>
      <c r="C59" s="202"/>
      <c r="D59" s="28" t="s">
        <v>108</v>
      </c>
      <c r="E59" s="6" t="e">
        <f>#REF!</f>
        <v>#REF!</v>
      </c>
      <c r="F59" s="6">
        <v>40000</v>
      </c>
      <c r="G59" s="6">
        <f>G60</f>
        <v>0</v>
      </c>
      <c r="H59" s="6">
        <v>0</v>
      </c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</row>
    <row r="60" spans="1:57" ht="24" x14ac:dyDescent="0.25">
      <c r="A60" s="65">
        <v>4511</v>
      </c>
      <c r="B60" s="66"/>
      <c r="C60" s="67"/>
      <c r="D60" s="29" t="s">
        <v>109</v>
      </c>
      <c r="E60" s="11">
        <v>0</v>
      </c>
      <c r="F60" s="11"/>
      <c r="G60" s="11">
        <v>0</v>
      </c>
      <c r="H60" s="11">
        <v>0</v>
      </c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</row>
    <row r="61" spans="1:57" ht="25.5" x14ac:dyDescent="0.25">
      <c r="A61" s="293" t="s">
        <v>132</v>
      </c>
      <c r="B61" s="293"/>
      <c r="C61" s="293"/>
      <c r="D61" s="48" t="s">
        <v>133</v>
      </c>
      <c r="E61" s="49" t="e">
        <f>E62+E74+E84+E92+#REF!+#REF!+#REF!+E134+E88</f>
        <v>#REF!</v>
      </c>
      <c r="F61" s="49">
        <f>F62+F74+F84+F92+F134+F88+F96+F124</f>
        <v>290096</v>
      </c>
      <c r="G61" s="49">
        <f>G62+G74+G84+G92+G134+G88+G96+G124</f>
        <v>125916.79</v>
      </c>
      <c r="H61" s="49">
        <f>H62+H74+H84+H92+H134+H88+H96</f>
        <v>525.71339206630591</v>
      </c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</row>
    <row r="62" spans="1:57" ht="14.25" customHeight="1" x14ac:dyDescent="0.25">
      <c r="A62" s="296" t="s">
        <v>134</v>
      </c>
      <c r="B62" s="296"/>
      <c r="C62" s="296"/>
      <c r="D62" s="61" t="s">
        <v>135</v>
      </c>
      <c r="E62" s="62">
        <f>E64</f>
        <v>1990.85</v>
      </c>
      <c r="F62" s="62">
        <f t="shared" ref="F62:G62" si="6">F64</f>
        <v>2331</v>
      </c>
      <c r="G62" s="62">
        <f t="shared" si="6"/>
        <v>187.61</v>
      </c>
      <c r="H62" s="62">
        <f t="shared" si="0"/>
        <v>8.0484770484770483</v>
      </c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0"/>
      <c r="AD62" s="90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</row>
    <row r="63" spans="1:57" ht="15" customHeight="1" x14ac:dyDescent="0.25">
      <c r="A63" s="292" t="s">
        <v>130</v>
      </c>
      <c r="B63" s="292"/>
      <c r="C63" s="292"/>
      <c r="D63" s="52" t="s">
        <v>38</v>
      </c>
      <c r="E63" s="12">
        <f>E64</f>
        <v>1990.85</v>
      </c>
      <c r="F63" s="12">
        <f t="shared" ref="F63:G63" si="7">F64</f>
        <v>2331</v>
      </c>
      <c r="G63" s="12">
        <f t="shared" si="7"/>
        <v>187.61</v>
      </c>
      <c r="H63" s="12">
        <f t="shared" si="0"/>
        <v>8.0484770484770483</v>
      </c>
      <c r="I63" s="91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  <c r="BB63" s="85"/>
      <c r="BC63" s="85"/>
      <c r="BD63" s="85"/>
    </row>
    <row r="64" spans="1:57" x14ac:dyDescent="0.25">
      <c r="A64" s="33">
        <v>32</v>
      </c>
      <c r="B64" s="63"/>
      <c r="C64" s="64"/>
      <c r="D64" s="30" t="s">
        <v>50</v>
      </c>
      <c r="E64" s="6">
        <v>1990.85</v>
      </c>
      <c r="F64" s="6">
        <v>2331</v>
      </c>
      <c r="G64" s="6">
        <f>SUM(G65:G73)</f>
        <v>187.61</v>
      </c>
      <c r="H64" s="6">
        <f t="shared" si="0"/>
        <v>8.0484770484770483</v>
      </c>
      <c r="I64" s="92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87"/>
      <c r="BD64" s="87"/>
    </row>
    <row r="65" spans="1:56" x14ac:dyDescent="0.25">
      <c r="A65" s="65">
        <v>3211</v>
      </c>
      <c r="B65" s="66"/>
      <c r="C65" s="67"/>
      <c r="D65" s="25" t="s">
        <v>52</v>
      </c>
      <c r="E65" s="11"/>
      <c r="F65" s="11"/>
      <c r="G65" s="11">
        <v>68.599999999999994</v>
      </c>
      <c r="H65" s="1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</row>
    <row r="66" spans="1:56" x14ac:dyDescent="0.25">
      <c r="A66" s="65">
        <v>3213</v>
      </c>
      <c r="B66" s="66"/>
      <c r="C66" s="67"/>
      <c r="D66" s="25" t="s">
        <v>54</v>
      </c>
      <c r="E66" s="11"/>
      <c r="F66" s="11"/>
      <c r="G66" s="11">
        <f t="shared" si="2"/>
        <v>0</v>
      </c>
      <c r="H66" s="1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</row>
    <row r="67" spans="1:56" ht="26.25" x14ac:dyDescent="0.25">
      <c r="A67" s="65">
        <v>3214</v>
      </c>
      <c r="B67" s="66"/>
      <c r="C67" s="67"/>
      <c r="D67" s="25" t="s">
        <v>55</v>
      </c>
      <c r="E67" s="11"/>
      <c r="F67" s="11"/>
      <c r="G67" s="11">
        <f t="shared" si="2"/>
        <v>0</v>
      </c>
      <c r="H67" s="11"/>
      <c r="I67" s="81"/>
      <c r="J67" s="81"/>
      <c r="K67" s="81"/>
      <c r="L67" s="81"/>
      <c r="M67" s="81"/>
      <c r="N67" s="81"/>
      <c r="O67" s="81"/>
      <c r="P67" s="81"/>
      <c r="Q67" s="81"/>
      <c r="R67" s="81"/>
      <c r="S67" s="81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1"/>
      <c r="AF67" s="81"/>
      <c r="AG67" s="81"/>
      <c r="AH67" s="81"/>
      <c r="AI67" s="81"/>
      <c r="AJ67" s="81"/>
      <c r="AK67" s="81"/>
      <c r="AL67" s="81"/>
      <c r="AM67" s="81"/>
      <c r="AN67" s="81"/>
      <c r="AO67" s="81"/>
      <c r="AP67" s="81"/>
      <c r="AQ67" s="81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</row>
    <row r="68" spans="1:56" ht="26.25" x14ac:dyDescent="0.25">
      <c r="A68" s="65">
        <v>3221</v>
      </c>
      <c r="B68" s="66"/>
      <c r="C68" s="67"/>
      <c r="D68" s="25" t="s">
        <v>57</v>
      </c>
      <c r="E68" s="11"/>
      <c r="F68" s="11"/>
      <c r="G68" s="11">
        <f t="shared" si="2"/>
        <v>0</v>
      </c>
      <c r="H68" s="1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1"/>
      <c r="Y68" s="81"/>
      <c r="Z68" s="81"/>
      <c r="AA68" s="81"/>
      <c r="AB68" s="81"/>
      <c r="AC68" s="81"/>
      <c r="AD68" s="81"/>
      <c r="AE68" s="81"/>
      <c r="AF68" s="81"/>
      <c r="AG68" s="81"/>
      <c r="AH68" s="81"/>
      <c r="AI68" s="81"/>
      <c r="AJ68" s="81"/>
      <c r="AK68" s="81"/>
      <c r="AL68" s="81"/>
      <c r="AM68" s="81"/>
      <c r="AN68" s="81"/>
      <c r="AO68" s="81"/>
      <c r="AP68" s="81"/>
      <c r="AQ68" s="81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</row>
    <row r="69" spans="1:56" x14ac:dyDescent="0.25">
      <c r="A69" s="65">
        <v>3222</v>
      </c>
      <c r="B69" s="66"/>
      <c r="C69" s="67"/>
      <c r="D69" s="25" t="s">
        <v>58</v>
      </c>
      <c r="E69" s="11"/>
      <c r="F69" s="11"/>
      <c r="G69" s="11">
        <f t="shared" si="2"/>
        <v>0</v>
      </c>
      <c r="H69" s="1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</row>
    <row r="70" spans="1:56" x14ac:dyDescent="0.25">
      <c r="A70" s="65">
        <v>3225</v>
      </c>
      <c r="B70" s="66"/>
      <c r="C70" s="67"/>
      <c r="D70" s="25" t="s">
        <v>80</v>
      </c>
      <c r="E70" s="11"/>
      <c r="F70" s="11"/>
      <c r="G70" s="11">
        <f t="shared" si="2"/>
        <v>0</v>
      </c>
      <c r="H70" s="1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81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</row>
    <row r="71" spans="1:56" x14ac:dyDescent="0.25">
      <c r="A71" s="65">
        <v>3237</v>
      </c>
      <c r="B71" s="66"/>
      <c r="C71" s="67"/>
      <c r="D71" s="25" t="s">
        <v>70</v>
      </c>
      <c r="E71" s="11"/>
      <c r="F71" s="11"/>
      <c r="G71" s="11">
        <f t="shared" si="2"/>
        <v>0</v>
      </c>
      <c r="H71" s="1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1"/>
      <c r="AF71" s="81"/>
      <c r="AG71" s="81"/>
      <c r="AH71" s="81"/>
      <c r="AI71" s="81"/>
      <c r="AJ71" s="81"/>
      <c r="AK71" s="81"/>
      <c r="AL71" s="81"/>
      <c r="AM71" s="81"/>
      <c r="AN71" s="81"/>
      <c r="AO71" s="81"/>
      <c r="AP71" s="81"/>
      <c r="AQ71" s="81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</row>
    <row r="72" spans="1:56" x14ac:dyDescent="0.25">
      <c r="A72" s="65">
        <v>3293</v>
      </c>
      <c r="B72" s="66"/>
      <c r="C72" s="67"/>
      <c r="D72" s="25" t="s">
        <v>76</v>
      </c>
      <c r="E72" s="11"/>
      <c r="F72" s="11"/>
      <c r="G72" s="11">
        <v>119.01</v>
      </c>
      <c r="H72" s="1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81"/>
      <c r="AA72" s="81"/>
      <c r="AB72" s="81"/>
      <c r="AC72" s="81"/>
      <c r="AD72" s="81"/>
      <c r="AE72" s="81"/>
      <c r="AF72" s="81"/>
      <c r="AG72" s="81"/>
      <c r="AH72" s="81"/>
      <c r="AI72" s="81"/>
      <c r="AJ72" s="81"/>
      <c r="AK72" s="81"/>
      <c r="AL72" s="81"/>
      <c r="AM72" s="81"/>
      <c r="AN72" s="81"/>
      <c r="AO72" s="81"/>
      <c r="AP72" s="81"/>
      <c r="AQ72" s="81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</row>
    <row r="73" spans="1:56" ht="26.25" x14ac:dyDescent="0.25">
      <c r="A73" s="65">
        <v>3299</v>
      </c>
      <c r="B73" s="66"/>
      <c r="C73" s="67"/>
      <c r="D73" s="25" t="s">
        <v>73</v>
      </c>
      <c r="E73" s="11"/>
      <c r="F73" s="11"/>
      <c r="G73" s="11">
        <v>0</v>
      </c>
      <c r="H73" s="1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81"/>
      <c r="T73" s="81"/>
      <c r="U73" s="81"/>
      <c r="V73" s="81"/>
      <c r="W73" s="81"/>
      <c r="X73" s="81"/>
      <c r="Y73" s="81"/>
      <c r="Z73" s="81"/>
      <c r="AA73" s="81"/>
      <c r="AB73" s="81"/>
      <c r="AC73" s="81"/>
      <c r="AD73" s="81"/>
      <c r="AE73" s="81"/>
      <c r="AF73" s="81"/>
      <c r="AG73" s="81"/>
      <c r="AH73" s="81"/>
      <c r="AI73" s="81"/>
      <c r="AJ73" s="81"/>
      <c r="AK73" s="81"/>
      <c r="AL73" s="81"/>
      <c r="AM73" s="81"/>
      <c r="AN73" s="81"/>
      <c r="AO73" s="81"/>
      <c r="AP73" s="81"/>
      <c r="AQ73" s="81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</row>
    <row r="74" spans="1:56" x14ac:dyDescent="0.25">
      <c r="A74" s="296" t="s">
        <v>136</v>
      </c>
      <c r="B74" s="296"/>
      <c r="C74" s="296"/>
      <c r="D74" s="61" t="s">
        <v>137</v>
      </c>
      <c r="E74" s="62">
        <f>E76</f>
        <v>1061.78</v>
      </c>
      <c r="F74" s="62">
        <f t="shared" ref="F74" si="8">F76</f>
        <v>724</v>
      </c>
      <c r="G74" s="62">
        <f>G76+G82</f>
        <v>3520.29</v>
      </c>
      <c r="H74" s="62">
        <f t="shared" si="0"/>
        <v>486.22790055248618</v>
      </c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</row>
    <row r="75" spans="1:56" ht="15" customHeight="1" x14ac:dyDescent="0.25">
      <c r="A75" s="292" t="s">
        <v>130</v>
      </c>
      <c r="B75" s="292"/>
      <c r="C75" s="292"/>
      <c r="D75" s="52" t="s">
        <v>38</v>
      </c>
      <c r="E75" s="12">
        <f t="shared" ref="E75:G75" si="9">E74</f>
        <v>1061.78</v>
      </c>
      <c r="F75" s="12">
        <f t="shared" si="9"/>
        <v>724</v>
      </c>
      <c r="G75" s="12">
        <f t="shared" si="9"/>
        <v>3520.29</v>
      </c>
      <c r="H75" s="12">
        <f t="shared" si="0"/>
        <v>486.22790055248618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  <c r="AM75" s="85"/>
      <c r="AN75" s="85"/>
      <c r="AO75" s="85"/>
      <c r="AP75" s="85"/>
      <c r="AQ75" s="85"/>
      <c r="AR75" s="85"/>
      <c r="AS75" s="85"/>
      <c r="AT75" s="85"/>
      <c r="AU75" s="85"/>
      <c r="AV75" s="85"/>
      <c r="AW75" s="85"/>
      <c r="AX75" s="85"/>
      <c r="AY75" s="85"/>
      <c r="AZ75" s="85"/>
      <c r="BA75" s="85"/>
      <c r="BB75" s="85"/>
      <c r="BC75" s="85"/>
      <c r="BD75" s="85"/>
    </row>
    <row r="76" spans="1:56" x14ac:dyDescent="0.25">
      <c r="A76" s="33">
        <v>32</v>
      </c>
      <c r="B76" s="63"/>
      <c r="C76" s="64"/>
      <c r="D76" s="27" t="s">
        <v>50</v>
      </c>
      <c r="E76" s="6">
        <v>1061.78</v>
      </c>
      <c r="F76" s="6">
        <v>724</v>
      </c>
      <c r="G76" s="6">
        <f>SUM(G77:G81)</f>
        <v>3520.29</v>
      </c>
      <c r="H76" s="6">
        <f t="shared" si="0"/>
        <v>486.22790055248618</v>
      </c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</row>
    <row r="77" spans="1:56" x14ac:dyDescent="0.25">
      <c r="A77" s="65">
        <v>3211</v>
      </c>
      <c r="B77" s="66"/>
      <c r="C77" s="67"/>
      <c r="D77" s="25" t="s">
        <v>52</v>
      </c>
      <c r="E77" s="11"/>
      <c r="F77" s="11"/>
      <c r="G77" s="11">
        <v>252</v>
      </c>
      <c r="H77" s="1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81"/>
      <c r="T77" s="81"/>
      <c r="U77" s="81"/>
      <c r="V77" s="81"/>
      <c r="W77" s="81"/>
      <c r="X77" s="81"/>
      <c r="Y77" s="81"/>
      <c r="Z77" s="81"/>
      <c r="AA77" s="81"/>
      <c r="AB77" s="81"/>
      <c r="AC77" s="81"/>
      <c r="AD77" s="81"/>
      <c r="AE77" s="81"/>
      <c r="AF77" s="81"/>
      <c r="AG77" s="81"/>
      <c r="AH77" s="81"/>
      <c r="AI77" s="81"/>
      <c r="AJ77" s="81"/>
      <c r="AK77" s="81"/>
      <c r="AL77" s="81"/>
      <c r="AM77" s="81"/>
      <c r="AN77" s="81"/>
      <c r="AO77" s="81"/>
      <c r="AP77" s="81"/>
      <c r="AQ77" s="81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</row>
    <row r="78" spans="1:56" x14ac:dyDescent="0.25">
      <c r="A78" s="65">
        <v>3222</v>
      </c>
      <c r="B78" s="66"/>
      <c r="C78" s="67"/>
      <c r="D78" s="25" t="s">
        <v>58</v>
      </c>
      <c r="E78" s="11"/>
      <c r="F78" s="11"/>
      <c r="G78" s="11">
        <v>821.75</v>
      </c>
      <c r="H78" s="11"/>
      <c r="I78" s="81"/>
      <c r="J78" s="81"/>
      <c r="K78" s="81"/>
      <c r="L78" s="81"/>
      <c r="M78" s="81"/>
      <c r="N78" s="81"/>
      <c r="O78" s="81"/>
      <c r="P78" s="81"/>
      <c r="Q78" s="81"/>
      <c r="R78" s="81"/>
      <c r="S78" s="81"/>
      <c r="T78" s="81"/>
      <c r="U78" s="81"/>
      <c r="V78" s="81"/>
      <c r="W78" s="81"/>
      <c r="X78" s="81"/>
      <c r="Y78" s="81"/>
      <c r="Z78" s="81"/>
      <c r="AA78" s="81"/>
      <c r="AB78" s="81"/>
      <c r="AC78" s="81"/>
      <c r="AD78" s="81"/>
      <c r="AE78" s="81"/>
      <c r="AF78" s="81"/>
      <c r="AG78" s="81"/>
      <c r="AH78" s="81"/>
      <c r="AI78" s="81"/>
      <c r="AJ78" s="81"/>
      <c r="AK78" s="81"/>
      <c r="AL78" s="81"/>
      <c r="AM78" s="81"/>
      <c r="AN78" s="81"/>
      <c r="AO78" s="81"/>
      <c r="AP78" s="81"/>
      <c r="AQ78" s="81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</row>
    <row r="79" spans="1:56" x14ac:dyDescent="0.25">
      <c r="A79" s="65">
        <v>3231</v>
      </c>
      <c r="B79" s="66"/>
      <c r="C79" s="67"/>
      <c r="D79" s="25" t="s">
        <v>64</v>
      </c>
      <c r="E79" s="11"/>
      <c r="F79" s="11"/>
      <c r="G79" s="11">
        <v>1010.1</v>
      </c>
      <c r="H79" s="1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</row>
    <row r="80" spans="1:56" ht="26.25" x14ac:dyDescent="0.25">
      <c r="A80" s="65">
        <v>3291</v>
      </c>
      <c r="B80" s="66"/>
      <c r="C80" s="67"/>
      <c r="D80" s="25" t="s">
        <v>74</v>
      </c>
      <c r="E80" s="11"/>
      <c r="F80" s="11"/>
      <c r="G80" s="11">
        <v>1436.44</v>
      </c>
      <c r="H80" s="1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</row>
    <row r="81" spans="1:56" ht="26.25" x14ac:dyDescent="0.25">
      <c r="A81" s="65">
        <v>3299</v>
      </c>
      <c r="B81" s="66"/>
      <c r="C81" s="67"/>
      <c r="D81" s="25" t="s">
        <v>73</v>
      </c>
      <c r="E81" s="11"/>
      <c r="F81" s="11"/>
      <c r="G81" s="11">
        <v>0</v>
      </c>
      <c r="H81" s="11"/>
      <c r="I81" s="81"/>
      <c r="J81" s="81"/>
      <c r="K81" s="81"/>
      <c r="L81" s="81"/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</row>
    <row r="82" spans="1:56" ht="26.25" x14ac:dyDescent="0.25">
      <c r="A82" s="33">
        <v>36</v>
      </c>
      <c r="B82" s="63"/>
      <c r="C82" s="64"/>
      <c r="D82" s="27" t="s">
        <v>224</v>
      </c>
      <c r="E82" s="6">
        <v>1061.78</v>
      </c>
      <c r="F82" s="6">
        <v>0</v>
      </c>
      <c r="G82" s="6">
        <f>G83</f>
        <v>0</v>
      </c>
      <c r="H82" s="6">
        <v>0</v>
      </c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/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/>
    </row>
    <row r="83" spans="1:56" ht="31.5" customHeight="1" x14ac:dyDescent="0.25">
      <c r="A83" s="65">
        <v>3691</v>
      </c>
      <c r="B83" s="66"/>
      <c r="C83" s="67"/>
      <c r="D83" s="35" t="s">
        <v>225</v>
      </c>
      <c r="E83" s="11"/>
      <c r="F83" s="11"/>
      <c r="G83" s="11">
        <v>0</v>
      </c>
      <c r="H83" s="11"/>
      <c r="I83" s="81"/>
      <c r="J83" s="81"/>
      <c r="K83" s="81"/>
      <c r="L83" s="81"/>
      <c r="M83" s="81"/>
      <c r="N83" s="81"/>
      <c r="O83" s="81"/>
      <c r="P83" s="81"/>
      <c r="Q83" s="81"/>
      <c r="R83" s="81"/>
      <c r="S83" s="81"/>
      <c r="T83" s="81"/>
      <c r="U83" s="81"/>
      <c r="V83" s="81"/>
      <c r="W83" s="81"/>
      <c r="X83" s="81"/>
      <c r="Y83" s="81"/>
      <c r="Z83" s="81"/>
      <c r="AA83" s="81"/>
      <c r="AB83" s="81"/>
      <c r="AC83" s="81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81"/>
      <c r="AQ83" s="81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</row>
    <row r="84" spans="1:56" ht="25.5" x14ac:dyDescent="0.25">
      <c r="A84" s="296" t="s">
        <v>266</v>
      </c>
      <c r="B84" s="296"/>
      <c r="C84" s="296"/>
      <c r="D84" s="61" t="s">
        <v>267</v>
      </c>
      <c r="E84" s="62">
        <f>E86</f>
        <v>663.61</v>
      </c>
      <c r="F84" s="62">
        <f t="shared" ref="F84:G84" si="10">F86</f>
        <v>1000</v>
      </c>
      <c r="G84" s="62">
        <f t="shared" si="10"/>
        <v>0</v>
      </c>
      <c r="H84" s="62">
        <v>0</v>
      </c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</row>
    <row r="85" spans="1:56" ht="15" customHeight="1" x14ac:dyDescent="0.25">
      <c r="A85" s="292" t="s">
        <v>130</v>
      </c>
      <c r="B85" s="292"/>
      <c r="C85" s="292"/>
      <c r="D85" s="52" t="s">
        <v>38</v>
      </c>
      <c r="E85" s="12">
        <f t="shared" ref="E85:G85" si="11">E84</f>
        <v>663.61</v>
      </c>
      <c r="F85" s="12">
        <f t="shared" si="11"/>
        <v>1000</v>
      </c>
      <c r="G85" s="12">
        <f t="shared" si="11"/>
        <v>0</v>
      </c>
      <c r="H85" s="12">
        <v>0</v>
      </c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  <c r="BB85" s="85"/>
      <c r="BC85" s="85"/>
      <c r="BD85" s="85"/>
    </row>
    <row r="86" spans="1:56" x14ac:dyDescent="0.25">
      <c r="A86" s="33" t="s">
        <v>138</v>
      </c>
      <c r="B86" s="63"/>
      <c r="C86" s="64"/>
      <c r="D86" s="28" t="s">
        <v>50</v>
      </c>
      <c r="E86" s="6">
        <v>663.61</v>
      </c>
      <c r="F86" s="6">
        <v>1000</v>
      </c>
      <c r="G86" s="6">
        <f>G87</f>
        <v>0</v>
      </c>
      <c r="H86" s="6">
        <v>0</v>
      </c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7"/>
      <c r="AJ86" s="87"/>
      <c r="AK86" s="87"/>
      <c r="AL86" s="87"/>
      <c r="AM86" s="87"/>
      <c r="AN86" s="87"/>
      <c r="AO86" s="87"/>
      <c r="AP86" s="87"/>
      <c r="AQ86" s="87"/>
      <c r="AR86" s="87"/>
      <c r="AS86" s="87"/>
      <c r="AT86" s="87"/>
      <c r="AU86" s="87"/>
      <c r="AV86" s="87"/>
      <c r="AW86" s="87"/>
      <c r="AX86" s="87"/>
      <c r="AY86" s="87"/>
      <c r="AZ86" s="87"/>
      <c r="BA86" s="87"/>
      <c r="BB86" s="87"/>
      <c r="BC86" s="87"/>
      <c r="BD86" s="87"/>
    </row>
    <row r="87" spans="1:56" ht="24" x14ac:dyDescent="0.25">
      <c r="A87" s="65" t="s">
        <v>139</v>
      </c>
      <c r="B87" s="66"/>
      <c r="C87" s="67"/>
      <c r="D87" s="29" t="s">
        <v>73</v>
      </c>
      <c r="E87" s="11"/>
      <c r="F87" s="11"/>
      <c r="G87" s="11">
        <v>0</v>
      </c>
      <c r="H87" s="11"/>
      <c r="I87" s="81"/>
      <c r="J87" s="81"/>
      <c r="K87" s="81"/>
      <c r="L87" s="81"/>
      <c r="M87" s="81"/>
      <c r="N87" s="81"/>
      <c r="O87" s="81"/>
      <c r="P87" s="81"/>
      <c r="Q87" s="81"/>
      <c r="R87" s="81"/>
      <c r="S87" s="81"/>
      <c r="T87" s="8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  <c r="AQ87" s="81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</row>
    <row r="88" spans="1:56" ht="25.5" x14ac:dyDescent="0.25">
      <c r="A88" s="296" t="s">
        <v>220</v>
      </c>
      <c r="B88" s="296"/>
      <c r="C88" s="296"/>
      <c r="D88" s="61" t="s">
        <v>221</v>
      </c>
      <c r="E88" s="62">
        <f>E90</f>
        <v>0</v>
      </c>
      <c r="F88" s="62">
        <f t="shared" ref="F88:G88" si="12">F90</f>
        <v>0</v>
      </c>
      <c r="G88" s="62">
        <f t="shared" si="12"/>
        <v>0</v>
      </c>
      <c r="H88" s="62">
        <v>0</v>
      </c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</row>
    <row r="89" spans="1:56" ht="15" customHeight="1" x14ac:dyDescent="0.25">
      <c r="A89" s="292" t="s">
        <v>130</v>
      </c>
      <c r="B89" s="292"/>
      <c r="C89" s="292"/>
      <c r="D89" s="52" t="s">
        <v>38</v>
      </c>
      <c r="E89" s="12">
        <f t="shared" ref="E89:G89" si="13">E88</f>
        <v>0</v>
      </c>
      <c r="F89" s="12">
        <f t="shared" si="13"/>
        <v>0</v>
      </c>
      <c r="G89" s="12">
        <f t="shared" si="13"/>
        <v>0</v>
      </c>
      <c r="H89" s="12">
        <v>0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  <c r="AC89" s="85"/>
      <c r="AD89" s="85"/>
      <c r="AE89" s="85"/>
      <c r="AF89" s="85"/>
      <c r="AG89" s="85"/>
      <c r="AH89" s="85"/>
      <c r="AI89" s="85"/>
      <c r="AJ89" s="85"/>
      <c r="AK89" s="85"/>
      <c r="AL89" s="85"/>
      <c r="AM89" s="85"/>
      <c r="AN89" s="85"/>
      <c r="AO89" s="85"/>
      <c r="AP89" s="85"/>
      <c r="AQ89" s="85"/>
      <c r="AR89" s="85"/>
      <c r="AS89" s="85"/>
      <c r="AT89" s="85"/>
      <c r="AU89" s="85"/>
      <c r="AV89" s="85"/>
      <c r="AW89" s="85"/>
      <c r="AX89" s="85"/>
      <c r="AY89" s="85"/>
      <c r="AZ89" s="85"/>
      <c r="BA89" s="85"/>
      <c r="BB89" s="85"/>
      <c r="BC89" s="85"/>
      <c r="BD89" s="85"/>
    </row>
    <row r="90" spans="1:56" x14ac:dyDescent="0.25">
      <c r="A90" s="33" t="s">
        <v>138</v>
      </c>
      <c r="B90" s="63"/>
      <c r="C90" s="64"/>
      <c r="D90" s="28" t="s">
        <v>50</v>
      </c>
      <c r="E90" s="6">
        <v>0</v>
      </c>
      <c r="F90" s="6">
        <v>0</v>
      </c>
      <c r="G90" s="6">
        <f>G91</f>
        <v>0</v>
      </c>
      <c r="H90" s="6">
        <v>0</v>
      </c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7"/>
      <c r="AJ90" s="87"/>
      <c r="AK90" s="87"/>
      <c r="AL90" s="87"/>
      <c r="AM90" s="87"/>
      <c r="AN90" s="87"/>
      <c r="AO90" s="87"/>
      <c r="AP90" s="87"/>
      <c r="AQ90" s="87"/>
      <c r="AR90" s="87"/>
      <c r="AS90" s="87"/>
      <c r="AT90" s="87"/>
      <c r="AU90" s="87"/>
      <c r="AV90" s="87"/>
      <c r="AW90" s="87"/>
      <c r="AX90" s="87"/>
      <c r="AY90" s="87"/>
      <c r="AZ90" s="87"/>
      <c r="BA90" s="87"/>
      <c r="BB90" s="87"/>
      <c r="BC90" s="87"/>
      <c r="BD90" s="87"/>
    </row>
    <row r="91" spans="1:56" x14ac:dyDescent="0.25">
      <c r="A91" s="65">
        <v>3237</v>
      </c>
      <c r="B91" s="66"/>
      <c r="C91" s="67"/>
      <c r="D91" s="25" t="s">
        <v>70</v>
      </c>
      <c r="E91" s="11"/>
      <c r="F91" s="11"/>
      <c r="G91" s="11">
        <v>0</v>
      </c>
      <c r="H91" s="11"/>
      <c r="I91" s="81"/>
      <c r="J91" s="81"/>
      <c r="K91" s="81"/>
      <c r="L91" s="81"/>
      <c r="M91" s="81"/>
      <c r="N91" s="81"/>
      <c r="O91" s="81"/>
      <c r="P91" s="81"/>
      <c r="Q91" s="81"/>
      <c r="R91" s="81"/>
      <c r="S91" s="81"/>
      <c r="T91" s="8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  <c r="AQ91" s="81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</row>
    <row r="92" spans="1:56" x14ac:dyDescent="0.25">
      <c r="A92" s="296" t="s">
        <v>141</v>
      </c>
      <c r="B92" s="296"/>
      <c r="C92" s="296"/>
      <c r="D92" s="68" t="s">
        <v>142</v>
      </c>
      <c r="E92" s="62">
        <f>E94</f>
        <v>519.34</v>
      </c>
      <c r="F92" s="62">
        <f t="shared" ref="F92:G92" si="14">F94</f>
        <v>531</v>
      </c>
      <c r="G92" s="62">
        <f t="shared" si="14"/>
        <v>0</v>
      </c>
      <c r="H92" s="62">
        <f t="shared" ref="H92:H94" si="15">G92/F92*100</f>
        <v>0</v>
      </c>
      <c r="I92" s="17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</row>
    <row r="93" spans="1:56" ht="15" customHeight="1" x14ac:dyDescent="0.25">
      <c r="A93" s="292" t="s">
        <v>130</v>
      </c>
      <c r="B93" s="292"/>
      <c r="C93" s="292"/>
      <c r="D93" s="52" t="s">
        <v>38</v>
      </c>
      <c r="E93" s="12">
        <f t="shared" ref="E93:G93" si="16">E92</f>
        <v>519.34</v>
      </c>
      <c r="F93" s="12">
        <f t="shared" si="16"/>
        <v>531</v>
      </c>
      <c r="G93" s="12">
        <f t="shared" si="16"/>
        <v>0</v>
      </c>
      <c r="H93" s="12">
        <f t="shared" si="15"/>
        <v>0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  <c r="AC93" s="85"/>
      <c r="AD93" s="85"/>
      <c r="AE93" s="85"/>
      <c r="AF93" s="85"/>
      <c r="AG93" s="85"/>
      <c r="AH93" s="85"/>
      <c r="AI93" s="85"/>
      <c r="AJ93" s="85"/>
      <c r="AK93" s="85"/>
      <c r="AL93" s="85"/>
      <c r="AM93" s="85"/>
      <c r="AN93" s="85"/>
      <c r="AO93" s="85"/>
      <c r="AP93" s="85"/>
      <c r="AQ93" s="85"/>
      <c r="AR93" s="85"/>
      <c r="AS93" s="85"/>
      <c r="AT93" s="85"/>
      <c r="AU93" s="85"/>
      <c r="AV93" s="85"/>
      <c r="AW93" s="85"/>
      <c r="AX93" s="85"/>
      <c r="AY93" s="85"/>
      <c r="AZ93" s="85"/>
      <c r="BA93" s="85"/>
      <c r="BB93" s="85"/>
      <c r="BC93" s="85"/>
      <c r="BD93" s="85"/>
    </row>
    <row r="94" spans="1:56" x14ac:dyDescent="0.25">
      <c r="A94" s="33">
        <v>32</v>
      </c>
      <c r="B94" s="63"/>
      <c r="C94" s="64"/>
      <c r="D94" s="27" t="s">
        <v>50</v>
      </c>
      <c r="E94" s="6">
        <v>519.34</v>
      </c>
      <c r="F94" s="6">
        <v>531</v>
      </c>
      <c r="G94" s="6">
        <f>G95</f>
        <v>0</v>
      </c>
      <c r="H94" s="6">
        <f t="shared" si="15"/>
        <v>0</v>
      </c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7"/>
      <c r="AL94" s="87"/>
      <c r="AM94" s="87"/>
      <c r="AN94" s="87"/>
      <c r="AO94" s="87"/>
      <c r="AP94" s="87"/>
      <c r="AQ94" s="87"/>
      <c r="AR94" s="87"/>
      <c r="AS94" s="87"/>
      <c r="AT94" s="87"/>
      <c r="AU94" s="87"/>
      <c r="AV94" s="87"/>
      <c r="AW94" s="87"/>
      <c r="AX94" s="87"/>
      <c r="AY94" s="87"/>
      <c r="AZ94" s="87"/>
      <c r="BA94" s="87"/>
      <c r="BB94" s="87"/>
      <c r="BC94" s="87"/>
      <c r="BD94" s="87"/>
    </row>
    <row r="95" spans="1:56" x14ac:dyDescent="0.25">
      <c r="A95" s="65">
        <v>3237</v>
      </c>
      <c r="B95" s="66"/>
      <c r="C95" s="67"/>
      <c r="D95" s="25" t="s">
        <v>70</v>
      </c>
      <c r="E95" s="11"/>
      <c r="F95" s="11"/>
      <c r="G95" s="11">
        <v>0</v>
      </c>
      <c r="H95" s="1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</row>
    <row r="96" spans="1:56" ht="15" customHeight="1" x14ac:dyDescent="0.25">
      <c r="A96" s="296" t="s">
        <v>243</v>
      </c>
      <c r="B96" s="296"/>
      <c r="C96" s="296"/>
      <c r="D96" s="68" t="s">
        <v>244</v>
      </c>
      <c r="E96" s="62">
        <f>E98+E102</f>
        <v>5837.25</v>
      </c>
      <c r="F96" s="62">
        <f>F97+F106+F115</f>
        <v>285510</v>
      </c>
      <c r="G96" s="62">
        <f>G97+G106+G115</f>
        <v>89755.819999999992</v>
      </c>
      <c r="H96" s="62">
        <f t="shared" ref="H96:H98" si="17">G96/F96*100</f>
        <v>31.437014465342717</v>
      </c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</row>
    <row r="97" spans="1:56" ht="15" customHeight="1" x14ac:dyDescent="0.25">
      <c r="A97" s="292" t="s">
        <v>130</v>
      </c>
      <c r="B97" s="292"/>
      <c r="C97" s="292"/>
      <c r="D97" s="206" t="s">
        <v>38</v>
      </c>
      <c r="E97" s="12">
        <f t="shared" ref="E97" si="18">E96</f>
        <v>5837.25</v>
      </c>
      <c r="F97" s="12">
        <f>F98+F102</f>
        <v>74240</v>
      </c>
      <c r="G97" s="12">
        <f>G98+G102</f>
        <v>23336.48</v>
      </c>
      <c r="H97" s="12">
        <f t="shared" si="17"/>
        <v>31.433836206896554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</row>
    <row r="98" spans="1:56" x14ac:dyDescent="0.25">
      <c r="A98" s="203">
        <v>31</v>
      </c>
      <c r="B98" s="204"/>
      <c r="C98" s="205"/>
      <c r="D98" s="27" t="s">
        <v>42</v>
      </c>
      <c r="E98" s="6">
        <v>5319.63</v>
      </c>
      <c r="F98" s="6">
        <v>70650</v>
      </c>
      <c r="G98" s="6">
        <f>SUM(G99:G101)</f>
        <v>22283.95</v>
      </c>
      <c r="H98" s="6">
        <f t="shared" si="17"/>
        <v>31.541330502476999</v>
      </c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87"/>
      <c r="AP98" s="87"/>
      <c r="AQ98" s="87"/>
      <c r="AR98" s="87"/>
      <c r="AS98" s="87"/>
      <c r="AT98" s="87"/>
      <c r="AU98" s="87"/>
      <c r="AV98" s="87"/>
      <c r="AW98" s="87"/>
      <c r="AX98" s="87"/>
      <c r="AY98" s="87"/>
      <c r="AZ98" s="87"/>
      <c r="BA98" s="87"/>
      <c r="BB98" s="87"/>
      <c r="BC98" s="87"/>
      <c r="BD98" s="87"/>
    </row>
    <row r="99" spans="1:56" x14ac:dyDescent="0.25">
      <c r="A99" s="65">
        <v>3111</v>
      </c>
      <c r="B99" s="66"/>
      <c r="C99" s="67"/>
      <c r="D99" s="25" t="s">
        <v>44</v>
      </c>
      <c r="E99" s="11"/>
      <c r="F99" s="11"/>
      <c r="G99" s="11">
        <v>18123.560000000001</v>
      </c>
      <c r="H99" s="1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  <c r="AO99" s="81"/>
      <c r="AP99" s="81"/>
      <c r="AQ99" s="81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</row>
    <row r="100" spans="1:56" x14ac:dyDescent="0.25">
      <c r="A100" s="65">
        <v>3121</v>
      </c>
      <c r="B100" s="66"/>
      <c r="C100" s="67"/>
      <c r="D100" s="25" t="s">
        <v>45</v>
      </c>
      <c r="E100" s="11"/>
      <c r="F100" s="11"/>
      <c r="G100" s="11">
        <v>1170</v>
      </c>
      <c r="H100" s="11"/>
      <c r="I100" s="81"/>
      <c r="J100" s="81"/>
      <c r="K100" s="81"/>
      <c r="L100" s="81"/>
      <c r="M100" s="81"/>
      <c r="N100" s="81"/>
      <c r="O100" s="81"/>
      <c r="P100" s="81"/>
      <c r="Q100" s="81"/>
      <c r="R100" s="81"/>
      <c r="S100" s="81"/>
      <c r="T100" s="81"/>
      <c r="U100" s="81"/>
      <c r="V100" s="81"/>
      <c r="W100" s="81"/>
      <c r="X100" s="81"/>
      <c r="Y100" s="81"/>
      <c r="Z100" s="81"/>
      <c r="AA100" s="81"/>
      <c r="AB100" s="81"/>
      <c r="AC100" s="81"/>
      <c r="AD100" s="81"/>
      <c r="AE100" s="81"/>
      <c r="AF100" s="81"/>
      <c r="AG100" s="81"/>
      <c r="AH100" s="81"/>
      <c r="AI100" s="81"/>
      <c r="AJ100" s="81"/>
      <c r="AK100" s="81"/>
      <c r="AL100" s="81"/>
      <c r="AM100" s="81"/>
      <c r="AN100" s="81"/>
      <c r="AO100" s="81"/>
      <c r="AP100" s="81"/>
      <c r="AQ100" s="81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</row>
    <row r="101" spans="1:56" ht="26.25" x14ac:dyDescent="0.25">
      <c r="A101" s="65">
        <v>3132</v>
      </c>
      <c r="B101" s="66"/>
      <c r="C101" s="67"/>
      <c r="D101" s="25" t="s">
        <v>47</v>
      </c>
      <c r="E101" s="11"/>
      <c r="F101" s="11"/>
      <c r="G101" s="11">
        <v>2990.39</v>
      </c>
      <c r="H101" s="11"/>
      <c r="I101" s="81"/>
      <c r="J101" s="81"/>
      <c r="K101" s="81"/>
      <c r="L101" s="81"/>
      <c r="M101" s="81"/>
      <c r="N101" s="81"/>
      <c r="O101" s="81"/>
      <c r="P101" s="81"/>
      <c r="Q101" s="81"/>
      <c r="R101" s="81"/>
      <c r="S101" s="81"/>
      <c r="T101" s="8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  <c r="AQ101" s="81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</row>
    <row r="102" spans="1:56" x14ac:dyDescent="0.25">
      <c r="A102" s="203">
        <v>32</v>
      </c>
      <c r="B102" s="204"/>
      <c r="C102" s="205"/>
      <c r="D102" s="27" t="s">
        <v>50</v>
      </c>
      <c r="E102" s="6">
        <v>517.62</v>
      </c>
      <c r="F102" s="6">
        <v>3590</v>
      </c>
      <c r="G102" s="6">
        <f>SUM(G103:G105)</f>
        <v>1052.53</v>
      </c>
      <c r="H102" s="6">
        <f t="shared" ref="H102" si="19">G102/F102*100</f>
        <v>29.318384401114205</v>
      </c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7"/>
      <c r="AJ102" s="87"/>
      <c r="AK102" s="87"/>
      <c r="AL102" s="87"/>
      <c r="AM102" s="87"/>
      <c r="AN102" s="87"/>
      <c r="AO102" s="87"/>
      <c r="AP102" s="87"/>
      <c r="AQ102" s="87"/>
      <c r="AR102" s="87"/>
      <c r="AS102" s="87"/>
      <c r="AT102" s="87"/>
      <c r="AU102" s="87"/>
      <c r="AV102" s="87"/>
      <c r="AW102" s="87"/>
      <c r="AX102" s="87"/>
      <c r="AY102" s="87"/>
      <c r="AZ102" s="87"/>
      <c r="BA102" s="87"/>
      <c r="BB102" s="87"/>
      <c r="BC102" s="87"/>
      <c r="BD102" s="87"/>
    </row>
    <row r="103" spans="1:56" x14ac:dyDescent="0.25">
      <c r="A103" s="65">
        <v>3211</v>
      </c>
      <c r="B103" s="66"/>
      <c r="C103" s="67"/>
      <c r="D103" s="25" t="s">
        <v>52</v>
      </c>
      <c r="E103" s="11"/>
      <c r="F103" s="11"/>
      <c r="G103" s="11">
        <v>223.34</v>
      </c>
      <c r="H103" s="1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</row>
    <row r="104" spans="1:56" ht="26.25" x14ac:dyDescent="0.25">
      <c r="A104" s="65">
        <v>3212</v>
      </c>
      <c r="B104" s="66"/>
      <c r="C104" s="67"/>
      <c r="D104" s="25" t="s">
        <v>140</v>
      </c>
      <c r="E104" s="11"/>
      <c r="F104" s="11"/>
      <c r="G104" s="11">
        <v>662.79</v>
      </c>
      <c r="H104" s="11"/>
      <c r="I104" s="81"/>
      <c r="J104" s="81"/>
      <c r="K104" s="81"/>
      <c r="L104" s="81"/>
      <c r="M104" s="81"/>
      <c r="N104" s="81"/>
      <c r="O104" s="81"/>
      <c r="P104" s="81"/>
      <c r="Q104" s="81"/>
      <c r="R104" s="81"/>
      <c r="S104" s="81"/>
      <c r="T104" s="8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  <c r="AQ104" s="81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</row>
    <row r="105" spans="1:56" x14ac:dyDescent="0.25">
      <c r="A105" s="65">
        <v>3236</v>
      </c>
      <c r="B105" s="66"/>
      <c r="C105" s="67"/>
      <c r="D105" s="31" t="s">
        <v>69</v>
      </c>
      <c r="E105" s="11"/>
      <c r="F105" s="11"/>
      <c r="G105" s="11">
        <v>166.4</v>
      </c>
      <c r="H105" s="11"/>
      <c r="I105" s="81"/>
      <c r="J105" s="81"/>
      <c r="K105" s="81"/>
      <c r="L105" s="81"/>
      <c r="M105" s="81"/>
      <c r="N105" s="81"/>
      <c r="O105" s="81"/>
      <c r="P105" s="81"/>
      <c r="Q105" s="81"/>
      <c r="R105" s="81"/>
      <c r="S105" s="81"/>
      <c r="T105" s="8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  <c r="AQ105" s="81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</row>
    <row r="106" spans="1:56" ht="15" customHeight="1" x14ac:dyDescent="0.25">
      <c r="A106" s="292" t="s">
        <v>270</v>
      </c>
      <c r="B106" s="292"/>
      <c r="C106" s="292"/>
      <c r="D106" s="245" t="s">
        <v>271</v>
      </c>
      <c r="E106" s="12">
        <f t="shared" ref="E106" si="20">E105</f>
        <v>0</v>
      </c>
      <c r="F106" s="12">
        <f>F107+F111</f>
        <v>179570</v>
      </c>
      <c r="G106" s="12">
        <f>G107+G111</f>
        <v>56267.759999999995</v>
      </c>
      <c r="H106" s="12">
        <f t="shared" ref="H106:H107" si="21">G106/F106*100</f>
        <v>31.334721835495905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  <c r="AC106" s="85"/>
      <c r="AD106" s="85"/>
      <c r="AE106" s="85"/>
      <c r="AF106" s="85"/>
      <c r="AG106" s="85"/>
      <c r="AH106" s="85"/>
      <c r="AI106" s="85"/>
      <c r="AJ106" s="85"/>
      <c r="AK106" s="85"/>
      <c r="AL106" s="85"/>
      <c r="AM106" s="85"/>
      <c r="AN106" s="85"/>
      <c r="AO106" s="85"/>
      <c r="AP106" s="85"/>
      <c r="AQ106" s="85"/>
      <c r="AR106" s="85"/>
      <c r="AS106" s="85"/>
      <c r="AT106" s="85"/>
      <c r="AU106" s="85"/>
      <c r="AV106" s="85"/>
      <c r="AW106" s="85"/>
      <c r="AX106" s="85"/>
      <c r="AY106" s="85"/>
      <c r="AZ106" s="85"/>
      <c r="BA106" s="85"/>
      <c r="BB106" s="85"/>
      <c r="BC106" s="85"/>
      <c r="BD106" s="85"/>
    </row>
    <row r="107" spans="1:56" x14ac:dyDescent="0.25">
      <c r="A107" s="237">
        <v>31</v>
      </c>
      <c r="B107" s="238"/>
      <c r="C107" s="239"/>
      <c r="D107" s="27" t="s">
        <v>42</v>
      </c>
      <c r="E107" s="6">
        <v>5319.63</v>
      </c>
      <c r="F107" s="6">
        <v>170900</v>
      </c>
      <c r="G107" s="6">
        <f>SUM(G108:G110)</f>
        <v>53721.34</v>
      </c>
      <c r="H107" s="6">
        <f t="shared" si="21"/>
        <v>31.434370977179636</v>
      </c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</row>
    <row r="108" spans="1:56" x14ac:dyDescent="0.25">
      <c r="A108" s="65">
        <v>3111</v>
      </c>
      <c r="B108" s="66"/>
      <c r="C108" s="67"/>
      <c r="D108" s="25" t="s">
        <v>44</v>
      </c>
      <c r="E108" s="11"/>
      <c r="F108" s="11"/>
      <c r="G108" s="11">
        <v>43845.09</v>
      </c>
      <c r="H108" s="1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</row>
    <row r="109" spans="1:56" x14ac:dyDescent="0.25">
      <c r="A109" s="65">
        <v>3121</v>
      </c>
      <c r="B109" s="66"/>
      <c r="C109" s="67"/>
      <c r="D109" s="25" t="s">
        <v>45</v>
      </c>
      <c r="E109" s="11"/>
      <c r="F109" s="11"/>
      <c r="G109" s="11">
        <v>2641.8</v>
      </c>
      <c r="H109" s="1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</row>
    <row r="110" spans="1:56" ht="26.25" x14ac:dyDescent="0.25">
      <c r="A110" s="65">
        <v>3132</v>
      </c>
      <c r="B110" s="66"/>
      <c r="C110" s="67"/>
      <c r="D110" s="25" t="s">
        <v>47</v>
      </c>
      <c r="E110" s="11"/>
      <c r="F110" s="11"/>
      <c r="G110" s="11">
        <v>7234.45</v>
      </c>
      <c r="H110" s="1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</row>
    <row r="111" spans="1:56" x14ac:dyDescent="0.25">
      <c r="A111" s="237">
        <v>32</v>
      </c>
      <c r="B111" s="238"/>
      <c r="C111" s="239"/>
      <c r="D111" s="27" t="s">
        <v>50</v>
      </c>
      <c r="E111" s="6">
        <v>517.62</v>
      </c>
      <c r="F111" s="6">
        <v>8670</v>
      </c>
      <c r="G111" s="6">
        <f>SUM(G112:G114)</f>
        <v>2546.4199999999996</v>
      </c>
      <c r="H111" s="6">
        <f t="shared" ref="H111" si="22">G111/F111*100</f>
        <v>29.370472895040368</v>
      </c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</row>
    <row r="112" spans="1:56" x14ac:dyDescent="0.25">
      <c r="A112" s="65">
        <v>3211</v>
      </c>
      <c r="B112" s="66"/>
      <c r="C112" s="67"/>
      <c r="D112" s="25" t="s">
        <v>52</v>
      </c>
      <c r="E112" s="11"/>
      <c r="F112" s="11"/>
      <c r="G112" s="11">
        <v>540.30999999999995</v>
      </c>
      <c r="H112" s="11"/>
      <c r="I112" s="81"/>
      <c r="J112" s="81"/>
      <c r="K112" s="81"/>
      <c r="L112" s="81"/>
      <c r="M112" s="81"/>
      <c r="N112" s="81"/>
      <c r="O112" s="81"/>
      <c r="P112" s="81"/>
      <c r="Q112" s="81"/>
      <c r="R112" s="81"/>
      <c r="S112" s="81"/>
      <c r="T112" s="8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</row>
    <row r="113" spans="1:56" ht="26.25" x14ac:dyDescent="0.25">
      <c r="A113" s="65">
        <v>3212</v>
      </c>
      <c r="B113" s="66"/>
      <c r="C113" s="67"/>
      <c r="D113" s="25" t="s">
        <v>140</v>
      </c>
      <c r="E113" s="11"/>
      <c r="F113" s="11"/>
      <c r="G113" s="11">
        <v>1603.55</v>
      </c>
      <c r="H113" s="1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</row>
    <row r="114" spans="1:56" x14ac:dyDescent="0.25">
      <c r="A114" s="65">
        <v>3236</v>
      </c>
      <c r="B114" s="66"/>
      <c r="C114" s="67"/>
      <c r="D114" s="31" t="s">
        <v>69</v>
      </c>
      <c r="E114" s="11"/>
      <c r="F114" s="11"/>
      <c r="G114" s="11">
        <v>402.56</v>
      </c>
      <c r="H114" s="1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</row>
    <row r="115" spans="1:56" ht="26.25" x14ac:dyDescent="0.25">
      <c r="A115" s="292" t="s">
        <v>273</v>
      </c>
      <c r="B115" s="292"/>
      <c r="C115" s="292"/>
      <c r="D115" s="246" t="s">
        <v>272</v>
      </c>
      <c r="E115" s="12">
        <f t="shared" ref="E115" si="23">E114</f>
        <v>0</v>
      </c>
      <c r="F115" s="12">
        <f>F116+F120</f>
        <v>31700</v>
      </c>
      <c r="G115" s="12">
        <f>G116+G120</f>
        <v>10151.58</v>
      </c>
      <c r="H115" s="12">
        <f t="shared" ref="H115:H116" si="24">G115/F115*100</f>
        <v>32.023911671924289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</row>
    <row r="116" spans="1:56" x14ac:dyDescent="0.25">
      <c r="A116" s="237">
        <v>31</v>
      </c>
      <c r="B116" s="238"/>
      <c r="C116" s="239"/>
      <c r="D116" s="27" t="s">
        <v>42</v>
      </c>
      <c r="E116" s="6">
        <v>5319.63</v>
      </c>
      <c r="F116" s="6">
        <v>30160</v>
      </c>
      <c r="G116" s="6">
        <f>SUM(G117:G119)</f>
        <v>9702.18</v>
      </c>
      <c r="H116" s="6">
        <f t="shared" si="24"/>
        <v>32.169031830238723</v>
      </c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</row>
    <row r="117" spans="1:56" x14ac:dyDescent="0.25">
      <c r="A117" s="65">
        <v>3111</v>
      </c>
      <c r="B117" s="66"/>
      <c r="C117" s="67"/>
      <c r="D117" s="25" t="s">
        <v>44</v>
      </c>
      <c r="E117" s="11"/>
      <c r="F117" s="11"/>
      <c r="G117" s="11">
        <v>7737.32</v>
      </c>
      <c r="H117" s="1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</row>
    <row r="118" spans="1:56" x14ac:dyDescent="0.25">
      <c r="A118" s="65">
        <v>3121</v>
      </c>
      <c r="B118" s="66"/>
      <c r="C118" s="67"/>
      <c r="D118" s="25" t="s">
        <v>45</v>
      </c>
      <c r="E118" s="11"/>
      <c r="F118" s="11"/>
      <c r="G118" s="11">
        <v>688.2</v>
      </c>
      <c r="H118" s="1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</row>
    <row r="119" spans="1:56" ht="26.25" x14ac:dyDescent="0.25">
      <c r="A119" s="65">
        <v>3132</v>
      </c>
      <c r="B119" s="66"/>
      <c r="C119" s="67"/>
      <c r="D119" s="25" t="s">
        <v>47</v>
      </c>
      <c r="E119" s="11"/>
      <c r="F119" s="11"/>
      <c r="G119" s="11">
        <v>1276.6600000000001</v>
      </c>
      <c r="H119" s="1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</row>
    <row r="120" spans="1:56" x14ac:dyDescent="0.25">
      <c r="A120" s="237">
        <v>32</v>
      </c>
      <c r="B120" s="238"/>
      <c r="C120" s="239"/>
      <c r="D120" s="27" t="s">
        <v>50</v>
      </c>
      <c r="E120" s="6">
        <v>517.62</v>
      </c>
      <c r="F120" s="6">
        <v>1540</v>
      </c>
      <c r="G120" s="6">
        <f>SUM(G121:G123)</f>
        <v>449.40000000000003</v>
      </c>
      <c r="H120" s="6">
        <f t="shared" ref="H120" si="25">G120/F120*100</f>
        <v>29.181818181818187</v>
      </c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</row>
    <row r="121" spans="1:56" x14ac:dyDescent="0.25">
      <c r="A121" s="65">
        <v>3211</v>
      </c>
      <c r="B121" s="66"/>
      <c r="C121" s="67"/>
      <c r="D121" s="25" t="s">
        <v>52</v>
      </c>
      <c r="E121" s="11"/>
      <c r="F121" s="11"/>
      <c r="G121" s="11">
        <v>95.35</v>
      </c>
      <c r="H121" s="11"/>
      <c r="I121" s="81"/>
      <c r="J121" s="81"/>
      <c r="K121" s="81"/>
      <c r="L121" s="81"/>
      <c r="M121" s="81"/>
      <c r="N121" s="81"/>
      <c r="O121" s="81"/>
      <c r="P121" s="81"/>
      <c r="Q121" s="81"/>
      <c r="R121" s="81"/>
      <c r="S121" s="81"/>
      <c r="T121" s="81"/>
      <c r="U121" s="81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1"/>
      <c r="AZ121" s="81"/>
      <c r="BA121" s="81"/>
      <c r="BB121" s="81"/>
      <c r="BC121" s="81"/>
      <c r="BD121" s="81"/>
    </row>
    <row r="122" spans="1:56" ht="26.25" x14ac:dyDescent="0.25">
      <c r="A122" s="65">
        <v>3212</v>
      </c>
      <c r="B122" s="66"/>
      <c r="C122" s="67"/>
      <c r="D122" s="25" t="s">
        <v>140</v>
      </c>
      <c r="E122" s="11"/>
      <c r="F122" s="11"/>
      <c r="G122" s="11">
        <v>283.01</v>
      </c>
      <c r="H122" s="11"/>
      <c r="I122" s="81"/>
      <c r="J122" s="81"/>
      <c r="K122" s="81"/>
      <c r="L122" s="81"/>
      <c r="M122" s="81"/>
      <c r="N122" s="81"/>
      <c r="O122" s="81"/>
      <c r="P122" s="81"/>
      <c r="Q122" s="81"/>
      <c r="R122" s="81"/>
      <c r="S122" s="81"/>
      <c r="T122" s="81"/>
      <c r="U122" s="81"/>
      <c r="V122" s="81"/>
      <c r="W122" s="81"/>
      <c r="X122" s="81"/>
      <c r="Y122" s="81"/>
      <c r="Z122" s="81"/>
      <c r="AA122" s="81"/>
      <c r="AB122" s="81"/>
      <c r="AC122" s="81"/>
      <c r="AD122" s="81"/>
      <c r="AE122" s="81"/>
      <c r="AF122" s="81"/>
      <c r="AG122" s="81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1"/>
      <c r="AZ122" s="81"/>
      <c r="BA122" s="81"/>
      <c r="BB122" s="81"/>
      <c r="BC122" s="81"/>
      <c r="BD122" s="81"/>
    </row>
    <row r="123" spans="1:56" x14ac:dyDescent="0.25">
      <c r="A123" s="65">
        <v>3236</v>
      </c>
      <c r="B123" s="66"/>
      <c r="C123" s="67"/>
      <c r="D123" s="31" t="s">
        <v>69</v>
      </c>
      <c r="E123" s="11"/>
      <c r="F123" s="11"/>
      <c r="G123" s="11">
        <v>71.040000000000006</v>
      </c>
      <c r="H123" s="11"/>
      <c r="I123" s="81"/>
      <c r="J123" s="81"/>
      <c r="K123" s="81"/>
      <c r="L123" s="81"/>
      <c r="M123" s="81"/>
      <c r="N123" s="81"/>
      <c r="O123" s="81"/>
      <c r="P123" s="81"/>
      <c r="Q123" s="81"/>
      <c r="R123" s="81"/>
      <c r="S123" s="81"/>
      <c r="T123" s="81"/>
      <c r="U123" s="81"/>
      <c r="V123" s="81"/>
      <c r="W123" s="81"/>
      <c r="X123" s="81"/>
      <c r="Y123" s="81"/>
      <c r="Z123" s="81"/>
      <c r="AA123" s="81"/>
      <c r="AB123" s="81"/>
      <c r="AC123" s="81"/>
      <c r="AD123" s="81"/>
      <c r="AE123" s="81"/>
      <c r="AF123" s="81"/>
      <c r="AG123" s="81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1"/>
      <c r="AZ123" s="81"/>
      <c r="BA123" s="81"/>
      <c r="BB123" s="81"/>
      <c r="BC123" s="81"/>
      <c r="BD123" s="81"/>
    </row>
    <row r="124" spans="1:56" ht="24" x14ac:dyDescent="0.25">
      <c r="A124" s="296" t="s">
        <v>282</v>
      </c>
      <c r="B124" s="296"/>
      <c r="C124" s="296"/>
      <c r="D124" s="68" t="s">
        <v>283</v>
      </c>
      <c r="E124" s="62">
        <f>E126+E130</f>
        <v>5837.25</v>
      </c>
      <c r="F124" s="62">
        <f>F125</f>
        <v>0</v>
      </c>
      <c r="G124" s="62">
        <f>G125</f>
        <v>32453.070000000003</v>
      </c>
      <c r="H124" s="62">
        <v>0</v>
      </c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0"/>
      <c r="AP124" s="90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0"/>
      <c r="BB124" s="90"/>
      <c r="BC124" s="90"/>
      <c r="BD124" s="90"/>
    </row>
    <row r="125" spans="1:56" ht="15" customHeight="1" x14ac:dyDescent="0.25">
      <c r="A125" s="292" t="s">
        <v>130</v>
      </c>
      <c r="B125" s="292"/>
      <c r="C125" s="292"/>
      <c r="D125" s="241" t="s">
        <v>38</v>
      </c>
      <c r="E125" s="12">
        <f t="shared" ref="E125" si="26">E124</f>
        <v>5837.25</v>
      </c>
      <c r="F125" s="12">
        <f>F126+F130</f>
        <v>0</v>
      </c>
      <c r="G125" s="12">
        <f>G126+G130</f>
        <v>32453.070000000003</v>
      </c>
      <c r="H125" s="12">
        <v>0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  <c r="AC125" s="85"/>
      <c r="AD125" s="85"/>
      <c r="AE125" s="85"/>
      <c r="AF125" s="85"/>
      <c r="AG125" s="85"/>
      <c r="AH125" s="85"/>
      <c r="AI125" s="85"/>
      <c r="AJ125" s="85"/>
      <c r="AK125" s="85"/>
      <c r="AL125" s="85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  <c r="AX125" s="85"/>
      <c r="AY125" s="85"/>
      <c r="AZ125" s="85"/>
      <c r="BA125" s="85"/>
      <c r="BB125" s="85"/>
      <c r="BC125" s="85"/>
      <c r="BD125" s="85"/>
    </row>
    <row r="126" spans="1:56" x14ac:dyDescent="0.25">
      <c r="A126" s="242">
        <v>31</v>
      </c>
      <c r="B126" s="243"/>
      <c r="C126" s="244"/>
      <c r="D126" s="27" t="s">
        <v>42</v>
      </c>
      <c r="E126" s="6">
        <v>5319.63</v>
      </c>
      <c r="F126" s="6">
        <v>0</v>
      </c>
      <c r="G126" s="6">
        <f>SUM(G127:G129)</f>
        <v>31842.460000000003</v>
      </c>
      <c r="H126" s="6">
        <v>0</v>
      </c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  <c r="AI126" s="87"/>
      <c r="AJ126" s="87"/>
      <c r="AK126" s="87"/>
      <c r="AL126" s="87"/>
      <c r="AM126" s="87"/>
      <c r="AN126" s="87"/>
      <c r="AO126" s="87"/>
      <c r="AP126" s="87"/>
      <c r="AQ126" s="87"/>
      <c r="AR126" s="87"/>
      <c r="AS126" s="87"/>
      <c r="AT126" s="87"/>
      <c r="AU126" s="87"/>
      <c r="AV126" s="87"/>
      <c r="AW126" s="87"/>
      <c r="AX126" s="87"/>
      <c r="AY126" s="87"/>
      <c r="AZ126" s="87"/>
      <c r="BA126" s="87"/>
      <c r="BB126" s="87"/>
      <c r="BC126" s="87"/>
      <c r="BD126" s="87"/>
    </row>
    <row r="127" spans="1:56" x14ac:dyDescent="0.25">
      <c r="A127" s="65">
        <v>3111</v>
      </c>
      <c r="B127" s="66"/>
      <c r="C127" s="67"/>
      <c r="D127" s="25" t="s">
        <v>44</v>
      </c>
      <c r="E127" s="11"/>
      <c r="F127" s="11"/>
      <c r="G127" s="11">
        <v>26474.240000000002</v>
      </c>
      <c r="H127" s="1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</row>
    <row r="128" spans="1:56" x14ac:dyDescent="0.25">
      <c r="A128" s="65">
        <v>3121</v>
      </c>
      <c r="B128" s="66"/>
      <c r="C128" s="67"/>
      <c r="D128" s="25" t="s">
        <v>45</v>
      </c>
      <c r="E128" s="11"/>
      <c r="F128" s="11"/>
      <c r="G128" s="11">
        <v>1000</v>
      </c>
      <c r="H128" s="11"/>
      <c r="I128" s="81"/>
      <c r="J128" s="81"/>
      <c r="K128" s="81"/>
      <c r="L128" s="81"/>
      <c r="M128" s="81"/>
      <c r="N128" s="81"/>
      <c r="O128" s="81"/>
      <c r="P128" s="81"/>
      <c r="Q128" s="81"/>
      <c r="R128" s="81"/>
      <c r="S128" s="81"/>
      <c r="T128" s="81"/>
      <c r="U128" s="81"/>
      <c r="V128" s="81"/>
      <c r="W128" s="81"/>
      <c r="X128" s="81"/>
      <c r="Y128" s="81"/>
      <c r="Z128" s="81"/>
      <c r="AA128" s="81"/>
      <c r="AB128" s="81"/>
      <c r="AC128" s="81"/>
      <c r="AD128" s="81"/>
      <c r="AE128" s="81"/>
      <c r="AF128" s="81"/>
      <c r="AG128" s="81"/>
      <c r="AH128" s="81"/>
      <c r="AI128" s="81"/>
      <c r="AJ128" s="81"/>
      <c r="AK128" s="81"/>
      <c r="AL128" s="81"/>
      <c r="AM128" s="81"/>
      <c r="AN128" s="81"/>
      <c r="AO128" s="81"/>
      <c r="AP128" s="81"/>
      <c r="AQ128" s="81"/>
      <c r="AR128" s="81"/>
      <c r="AS128" s="81"/>
      <c r="AT128" s="81"/>
      <c r="AU128" s="81"/>
      <c r="AV128" s="81"/>
      <c r="AW128" s="81"/>
      <c r="AX128" s="81"/>
      <c r="AY128" s="81"/>
      <c r="AZ128" s="81"/>
      <c r="BA128" s="81"/>
      <c r="BB128" s="81"/>
      <c r="BC128" s="81"/>
      <c r="BD128" s="81"/>
    </row>
    <row r="129" spans="1:56" ht="26.25" x14ac:dyDescent="0.25">
      <c r="A129" s="65">
        <v>3132</v>
      </c>
      <c r="B129" s="66"/>
      <c r="C129" s="67"/>
      <c r="D129" s="25" t="s">
        <v>47</v>
      </c>
      <c r="E129" s="11"/>
      <c r="F129" s="11"/>
      <c r="G129" s="11">
        <v>4368.22</v>
      </c>
      <c r="H129" s="11"/>
      <c r="I129" s="81"/>
      <c r="J129" s="81"/>
      <c r="K129" s="81"/>
      <c r="L129" s="81"/>
      <c r="M129" s="81"/>
      <c r="N129" s="81"/>
      <c r="O129" s="81"/>
      <c r="P129" s="81"/>
      <c r="Q129" s="81"/>
      <c r="R129" s="81"/>
      <c r="S129" s="81"/>
      <c r="T129" s="81"/>
      <c r="U129" s="81"/>
      <c r="V129" s="81"/>
      <c r="W129" s="81"/>
      <c r="X129" s="81"/>
      <c r="Y129" s="81"/>
      <c r="Z129" s="81"/>
      <c r="AA129" s="81"/>
      <c r="AB129" s="81"/>
      <c r="AC129" s="81"/>
      <c r="AD129" s="81"/>
      <c r="AE129" s="81"/>
      <c r="AF129" s="81"/>
      <c r="AG129" s="81"/>
      <c r="AH129" s="81"/>
      <c r="AI129" s="81"/>
      <c r="AJ129" s="81"/>
      <c r="AK129" s="81"/>
      <c r="AL129" s="81"/>
      <c r="AM129" s="81"/>
      <c r="AN129" s="81"/>
      <c r="AO129" s="81"/>
      <c r="AP129" s="81"/>
      <c r="AQ129" s="81"/>
      <c r="AR129" s="81"/>
      <c r="AS129" s="81"/>
      <c r="AT129" s="81"/>
      <c r="AU129" s="81"/>
      <c r="AV129" s="81"/>
      <c r="AW129" s="81"/>
      <c r="AX129" s="81"/>
      <c r="AY129" s="81"/>
      <c r="AZ129" s="81"/>
      <c r="BA129" s="81"/>
      <c r="BB129" s="81"/>
      <c r="BC129" s="81"/>
      <c r="BD129" s="81"/>
    </row>
    <row r="130" spans="1:56" x14ac:dyDescent="0.25">
      <c r="A130" s="242">
        <v>32</v>
      </c>
      <c r="B130" s="243"/>
      <c r="C130" s="244"/>
      <c r="D130" s="27" t="s">
        <v>50</v>
      </c>
      <c r="E130" s="6">
        <v>517.62</v>
      </c>
      <c r="F130" s="6">
        <v>0</v>
      </c>
      <c r="G130" s="6">
        <f>SUM(G131:G133)</f>
        <v>610.61</v>
      </c>
      <c r="H130" s="6">
        <v>0</v>
      </c>
      <c r="I130" s="87"/>
      <c r="J130" s="87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/>
      <c r="AV130" s="87"/>
      <c r="AW130" s="87"/>
      <c r="AX130" s="87"/>
      <c r="AY130" s="87"/>
      <c r="AZ130" s="87"/>
      <c r="BA130" s="87"/>
      <c r="BB130" s="87"/>
      <c r="BC130" s="87"/>
      <c r="BD130" s="87"/>
    </row>
    <row r="131" spans="1:56" x14ac:dyDescent="0.25">
      <c r="A131" s="65">
        <v>3211</v>
      </c>
      <c r="B131" s="66"/>
      <c r="C131" s="67"/>
      <c r="D131" s="25" t="s">
        <v>52</v>
      </c>
      <c r="E131" s="11"/>
      <c r="F131" s="11"/>
      <c r="G131" s="11">
        <v>240</v>
      </c>
      <c r="H131" s="11"/>
      <c r="I131" s="81"/>
      <c r="J131" s="81"/>
      <c r="K131" s="81"/>
      <c r="L131" s="81"/>
      <c r="M131" s="81"/>
      <c r="N131" s="81"/>
      <c r="O131" s="81"/>
      <c r="P131" s="81"/>
      <c r="Q131" s="81"/>
      <c r="R131" s="81"/>
      <c r="S131" s="81"/>
      <c r="T131" s="81"/>
      <c r="U131" s="81"/>
      <c r="V131" s="81"/>
      <c r="W131" s="81"/>
      <c r="X131" s="81"/>
      <c r="Y131" s="81"/>
      <c r="Z131" s="81"/>
      <c r="AA131" s="81"/>
      <c r="AB131" s="81"/>
      <c r="AC131" s="81"/>
      <c r="AD131" s="81"/>
      <c r="AE131" s="81"/>
      <c r="AF131" s="81"/>
      <c r="AG131" s="81"/>
      <c r="AH131" s="81"/>
      <c r="AI131" s="81"/>
      <c r="AJ131" s="81"/>
      <c r="AK131" s="81"/>
      <c r="AL131" s="81"/>
      <c r="AM131" s="81"/>
      <c r="AN131" s="81"/>
      <c r="AO131" s="81"/>
      <c r="AP131" s="81"/>
      <c r="AQ131" s="81"/>
      <c r="AR131" s="81"/>
      <c r="AS131" s="81"/>
      <c r="AT131" s="81"/>
      <c r="AU131" s="81"/>
      <c r="AV131" s="81"/>
      <c r="AW131" s="81"/>
      <c r="AX131" s="81"/>
      <c r="AY131" s="81"/>
      <c r="AZ131" s="81"/>
      <c r="BA131" s="81"/>
      <c r="BB131" s="81"/>
      <c r="BC131" s="81"/>
      <c r="BD131" s="81"/>
    </row>
    <row r="132" spans="1:56" ht="26.25" x14ac:dyDescent="0.25">
      <c r="A132" s="65">
        <v>3212</v>
      </c>
      <c r="B132" s="66"/>
      <c r="C132" s="67"/>
      <c r="D132" s="25" t="s">
        <v>140</v>
      </c>
      <c r="E132" s="11"/>
      <c r="F132" s="11"/>
      <c r="G132" s="11">
        <v>370.61</v>
      </c>
      <c r="H132" s="11"/>
      <c r="I132" s="81"/>
      <c r="J132" s="81"/>
      <c r="K132" s="81"/>
      <c r="L132" s="81"/>
      <c r="M132" s="81"/>
      <c r="N132" s="81"/>
      <c r="O132" s="81"/>
      <c r="P132" s="81"/>
      <c r="Q132" s="81"/>
      <c r="R132" s="81"/>
      <c r="S132" s="81"/>
      <c r="T132" s="81"/>
      <c r="U132" s="81"/>
      <c r="V132" s="81"/>
      <c r="W132" s="81"/>
      <c r="X132" s="81"/>
      <c r="Y132" s="81"/>
      <c r="Z132" s="81"/>
      <c r="AA132" s="81"/>
      <c r="AB132" s="81"/>
      <c r="AC132" s="81"/>
      <c r="AD132" s="81"/>
      <c r="AE132" s="81"/>
      <c r="AF132" s="81"/>
      <c r="AG132" s="81"/>
      <c r="AH132" s="81"/>
      <c r="AI132" s="81"/>
      <c r="AJ132" s="81"/>
      <c r="AK132" s="81"/>
      <c r="AL132" s="81"/>
      <c r="AM132" s="81"/>
      <c r="AN132" s="81"/>
      <c r="AO132" s="81"/>
      <c r="AP132" s="81"/>
      <c r="AQ132" s="81"/>
      <c r="AR132" s="81"/>
      <c r="AS132" s="81"/>
      <c r="AT132" s="81"/>
      <c r="AU132" s="81"/>
      <c r="AV132" s="81"/>
      <c r="AW132" s="81"/>
      <c r="AX132" s="81"/>
      <c r="AY132" s="81"/>
      <c r="AZ132" s="81"/>
      <c r="BA132" s="81"/>
      <c r="BB132" s="81"/>
      <c r="BC132" s="81"/>
      <c r="BD132" s="81"/>
    </row>
    <row r="133" spans="1:56" x14ac:dyDescent="0.25">
      <c r="A133" s="65">
        <v>3236</v>
      </c>
      <c r="B133" s="66"/>
      <c r="C133" s="67"/>
      <c r="D133" s="31" t="s">
        <v>69</v>
      </c>
      <c r="E133" s="11"/>
      <c r="F133" s="11"/>
      <c r="G133" s="11">
        <v>0</v>
      </c>
      <c r="H133" s="1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81"/>
      <c r="Z133" s="81"/>
      <c r="AA133" s="81"/>
      <c r="AB133" s="81"/>
      <c r="AC133" s="81"/>
      <c r="AD133" s="81"/>
      <c r="AE133" s="81"/>
      <c r="AF133" s="81"/>
      <c r="AG133" s="81"/>
      <c r="AH133" s="81"/>
      <c r="AI133" s="81"/>
      <c r="AJ133" s="81"/>
      <c r="AK133" s="81"/>
      <c r="AL133" s="81"/>
      <c r="AM133" s="81"/>
      <c r="AN133" s="81"/>
      <c r="AO133" s="81"/>
      <c r="AP133" s="81"/>
      <c r="AQ133" s="81"/>
      <c r="AR133" s="81"/>
      <c r="AS133" s="81"/>
      <c r="AT133" s="81"/>
      <c r="AU133" s="81"/>
      <c r="AV133" s="81"/>
      <c r="AW133" s="81"/>
      <c r="AX133" s="81"/>
      <c r="AY133" s="81"/>
      <c r="AZ133" s="81"/>
      <c r="BA133" s="81"/>
      <c r="BB133" s="81"/>
      <c r="BC133" s="81"/>
      <c r="BD133" s="81"/>
    </row>
    <row r="134" spans="1:56" ht="26.25" x14ac:dyDescent="0.25">
      <c r="A134" s="296" t="s">
        <v>143</v>
      </c>
      <c r="B134" s="296"/>
      <c r="C134" s="296"/>
      <c r="D134" s="69" t="s">
        <v>144</v>
      </c>
      <c r="E134" s="62">
        <f>E136</f>
        <v>0</v>
      </c>
      <c r="F134" s="62">
        <f t="shared" ref="F134:G134" si="27">F136</f>
        <v>0</v>
      </c>
      <c r="G134" s="62">
        <f t="shared" si="27"/>
        <v>0</v>
      </c>
      <c r="H134" s="62">
        <v>0</v>
      </c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0"/>
      <c r="BB134" s="90"/>
      <c r="BC134" s="90"/>
      <c r="BD134" s="90"/>
    </row>
    <row r="135" spans="1:56" x14ac:dyDescent="0.25">
      <c r="A135" s="292" t="s">
        <v>130</v>
      </c>
      <c r="B135" s="292"/>
      <c r="C135" s="292"/>
      <c r="D135" s="70" t="s">
        <v>38</v>
      </c>
      <c r="E135" s="12">
        <f t="shared" ref="E135:G135" si="28">E134</f>
        <v>0</v>
      </c>
      <c r="F135" s="12">
        <f t="shared" si="28"/>
        <v>0</v>
      </c>
      <c r="G135" s="12">
        <f t="shared" si="28"/>
        <v>0</v>
      </c>
      <c r="H135" s="12">
        <v>0</v>
      </c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</row>
    <row r="136" spans="1:56" ht="38.25" x14ac:dyDescent="0.25">
      <c r="A136" s="33">
        <v>37</v>
      </c>
      <c r="B136" s="63"/>
      <c r="C136" s="64"/>
      <c r="D136" s="19" t="s">
        <v>91</v>
      </c>
      <c r="E136" s="6">
        <v>0</v>
      </c>
      <c r="F136" s="6">
        <v>0</v>
      </c>
      <c r="G136" s="6">
        <f>G137</f>
        <v>0</v>
      </c>
      <c r="H136" s="6">
        <v>0</v>
      </c>
      <c r="I136" s="87"/>
      <c r="J136" s="87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  <c r="AA136" s="87"/>
      <c r="AB136" s="87"/>
      <c r="AC136" s="87"/>
      <c r="AD136" s="87"/>
      <c r="AE136" s="87"/>
      <c r="AF136" s="87"/>
      <c r="AG136" s="87"/>
      <c r="AH136" s="87"/>
      <c r="AI136" s="87"/>
      <c r="AJ136" s="87"/>
      <c r="AK136" s="87"/>
      <c r="AL136" s="87"/>
      <c r="AM136" s="87"/>
      <c r="AN136" s="87"/>
      <c r="AO136" s="87"/>
      <c r="AP136" s="87"/>
      <c r="AQ136" s="87"/>
      <c r="AR136" s="87"/>
      <c r="AS136" s="87"/>
      <c r="AT136" s="87"/>
      <c r="AU136" s="87"/>
      <c r="AV136" s="87"/>
      <c r="AW136" s="87"/>
      <c r="AX136" s="87"/>
      <c r="AY136" s="87"/>
      <c r="AZ136" s="87"/>
      <c r="BA136" s="87"/>
      <c r="BB136" s="87"/>
      <c r="BC136" s="87"/>
      <c r="BD136" s="87"/>
    </row>
    <row r="137" spans="1:56" ht="25.5" x14ac:dyDescent="0.25">
      <c r="A137" s="65">
        <v>3722</v>
      </c>
      <c r="B137" s="66"/>
      <c r="C137" s="67"/>
      <c r="D137" s="17" t="s">
        <v>93</v>
      </c>
      <c r="E137" s="11"/>
      <c r="F137" s="11"/>
      <c r="G137" s="11">
        <f t="shared" ref="G137:G144" si="29">F137</f>
        <v>0</v>
      </c>
      <c r="H137" s="11"/>
      <c r="I137" s="81"/>
      <c r="J137" s="81"/>
      <c r="K137" s="81"/>
      <c r="L137" s="81"/>
      <c r="M137" s="81"/>
      <c r="N137" s="81"/>
      <c r="O137" s="81"/>
      <c r="P137" s="81"/>
      <c r="Q137" s="81"/>
      <c r="R137" s="81"/>
      <c r="S137" s="81"/>
      <c r="T137" s="81"/>
      <c r="U137" s="81"/>
      <c r="V137" s="81"/>
      <c r="W137" s="81"/>
      <c r="X137" s="81"/>
      <c r="Y137" s="81"/>
      <c r="Z137" s="81"/>
      <c r="AA137" s="81"/>
      <c r="AB137" s="81"/>
      <c r="AC137" s="81"/>
      <c r="AD137" s="81"/>
      <c r="AE137" s="81"/>
      <c r="AF137" s="81"/>
      <c r="AG137" s="81"/>
      <c r="AH137" s="81"/>
      <c r="AI137" s="81"/>
      <c r="AJ137" s="81"/>
      <c r="AK137" s="81"/>
      <c r="AL137" s="81"/>
      <c r="AM137" s="81"/>
      <c r="AN137" s="81"/>
      <c r="AO137" s="81"/>
      <c r="AP137" s="81"/>
      <c r="AQ137" s="81"/>
      <c r="AR137" s="81"/>
      <c r="AS137" s="81"/>
      <c r="AT137" s="81"/>
      <c r="AU137" s="81"/>
      <c r="AV137" s="81"/>
      <c r="AW137" s="81"/>
      <c r="AX137" s="81"/>
      <c r="AY137" s="81"/>
      <c r="AZ137" s="81"/>
      <c r="BA137" s="81"/>
      <c r="BB137" s="81"/>
      <c r="BC137" s="81"/>
      <c r="BD137" s="81"/>
    </row>
    <row r="138" spans="1:56" ht="15" customHeight="1" x14ac:dyDescent="0.25">
      <c r="A138" s="293" t="s">
        <v>145</v>
      </c>
      <c r="B138" s="293"/>
      <c r="C138" s="293"/>
      <c r="D138" s="48" t="s">
        <v>146</v>
      </c>
      <c r="E138" s="49">
        <f>E139+E145+E149</f>
        <v>0</v>
      </c>
      <c r="F138" s="49">
        <f t="shared" ref="F138:G138" si="30">F139+F145+F149</f>
        <v>3000</v>
      </c>
      <c r="G138" s="49">
        <f t="shared" si="30"/>
        <v>1903.17</v>
      </c>
      <c r="H138" s="49">
        <v>0</v>
      </c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</row>
    <row r="139" spans="1:56" ht="15" customHeight="1" x14ac:dyDescent="0.25">
      <c r="A139" s="296" t="s">
        <v>147</v>
      </c>
      <c r="B139" s="296"/>
      <c r="C139" s="296"/>
      <c r="D139" s="61" t="s">
        <v>148</v>
      </c>
      <c r="E139" s="62">
        <f>E141</f>
        <v>0</v>
      </c>
      <c r="F139" s="62">
        <f t="shared" ref="F139:G139" si="31">F141</f>
        <v>500</v>
      </c>
      <c r="G139" s="62">
        <f t="shared" si="31"/>
        <v>0</v>
      </c>
      <c r="H139" s="62">
        <v>0</v>
      </c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0"/>
      <c r="AP139" s="90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0"/>
      <c r="BB139" s="90"/>
      <c r="BC139" s="90"/>
      <c r="BD139" s="90"/>
    </row>
    <row r="140" spans="1:56" ht="15" customHeight="1" x14ac:dyDescent="0.25">
      <c r="A140" s="292" t="s">
        <v>130</v>
      </c>
      <c r="B140" s="292"/>
      <c r="C140" s="292"/>
      <c r="D140" s="52" t="s">
        <v>38</v>
      </c>
      <c r="E140" s="12">
        <f t="shared" ref="E140:G140" si="32">E139</f>
        <v>0</v>
      </c>
      <c r="F140" s="12">
        <f t="shared" si="32"/>
        <v>500</v>
      </c>
      <c r="G140" s="12">
        <f t="shared" si="32"/>
        <v>0</v>
      </c>
      <c r="H140" s="12">
        <v>0</v>
      </c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</row>
    <row r="141" spans="1:56" ht="24" x14ac:dyDescent="0.25">
      <c r="A141" s="33">
        <v>42</v>
      </c>
      <c r="B141" s="63"/>
      <c r="C141" s="64"/>
      <c r="D141" s="28" t="s">
        <v>98</v>
      </c>
      <c r="E141" s="6">
        <v>0</v>
      </c>
      <c r="F141" s="6">
        <v>500</v>
      </c>
      <c r="G141" s="6">
        <f>SUM(G142:G144)</f>
        <v>0</v>
      </c>
      <c r="H141" s="6">
        <v>0</v>
      </c>
      <c r="I141" s="87"/>
      <c r="J141" s="87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  <c r="AA141" s="87"/>
      <c r="AB141" s="87"/>
      <c r="AC141" s="87"/>
      <c r="AD141" s="87"/>
      <c r="AE141" s="87"/>
      <c r="AF141" s="87"/>
      <c r="AG141" s="87"/>
      <c r="AH141" s="87"/>
      <c r="AI141" s="87"/>
      <c r="AJ141" s="87"/>
      <c r="AK141" s="87"/>
      <c r="AL141" s="87"/>
      <c r="AM141" s="87"/>
      <c r="AN141" s="87"/>
      <c r="AO141" s="87"/>
      <c r="AP141" s="87"/>
      <c r="AQ141" s="87"/>
      <c r="AR141" s="87"/>
      <c r="AS141" s="87"/>
      <c r="AT141" s="87"/>
      <c r="AU141" s="87"/>
      <c r="AV141" s="87"/>
      <c r="AW141" s="87"/>
      <c r="AX141" s="87"/>
      <c r="AY141" s="87"/>
      <c r="AZ141" s="87"/>
      <c r="BA141" s="87"/>
      <c r="BB141" s="87"/>
      <c r="BC141" s="87"/>
      <c r="BD141" s="87"/>
    </row>
    <row r="142" spans="1:56" ht="15" customHeight="1" x14ac:dyDescent="0.25">
      <c r="A142" s="65">
        <v>4221</v>
      </c>
      <c r="B142" s="66"/>
      <c r="C142" s="67"/>
      <c r="D142" s="29" t="s">
        <v>100</v>
      </c>
      <c r="E142" s="11"/>
      <c r="F142" s="11"/>
      <c r="G142" s="11">
        <f t="shared" si="29"/>
        <v>0</v>
      </c>
      <c r="H142" s="11"/>
      <c r="I142" s="81"/>
      <c r="J142" s="81"/>
      <c r="K142" s="81"/>
      <c r="L142" s="81"/>
      <c r="M142" s="81"/>
      <c r="N142" s="81"/>
      <c r="O142" s="81"/>
      <c r="P142" s="81"/>
      <c r="Q142" s="81"/>
      <c r="R142" s="81"/>
      <c r="S142" s="81"/>
      <c r="T142" s="81"/>
      <c r="U142" s="81"/>
      <c r="V142" s="81"/>
      <c r="W142" s="81"/>
      <c r="X142" s="81"/>
      <c r="Y142" s="81"/>
      <c r="Z142" s="81"/>
      <c r="AA142" s="81"/>
      <c r="AB142" s="81"/>
      <c r="AC142" s="81"/>
      <c r="AD142" s="81"/>
      <c r="AE142" s="81"/>
      <c r="AF142" s="81"/>
      <c r="AG142" s="81"/>
      <c r="AH142" s="81"/>
      <c r="AI142" s="81"/>
      <c r="AJ142" s="81"/>
      <c r="AK142" s="81"/>
      <c r="AL142" s="81"/>
      <c r="AM142" s="81"/>
      <c r="AN142" s="81"/>
      <c r="AO142" s="81"/>
      <c r="AP142" s="81"/>
      <c r="AQ142" s="81"/>
      <c r="AR142" s="81"/>
      <c r="AS142" s="81"/>
      <c r="AT142" s="81"/>
      <c r="AU142" s="81"/>
      <c r="AV142" s="81"/>
      <c r="AW142" s="81"/>
      <c r="AX142" s="81"/>
      <c r="AY142" s="81"/>
      <c r="AZ142" s="81"/>
      <c r="BA142" s="81"/>
      <c r="BB142" s="81"/>
      <c r="BC142" s="81"/>
      <c r="BD142" s="81"/>
    </row>
    <row r="143" spans="1:56" ht="15" customHeight="1" x14ac:dyDescent="0.25">
      <c r="A143" s="65">
        <v>4223</v>
      </c>
      <c r="B143" s="66"/>
      <c r="C143" s="67"/>
      <c r="D143" s="77" t="s">
        <v>102</v>
      </c>
      <c r="E143" s="11"/>
      <c r="F143" s="11"/>
      <c r="G143" s="11">
        <v>0</v>
      </c>
      <c r="H143" s="11"/>
      <c r="I143" s="81"/>
      <c r="J143" s="81"/>
      <c r="K143" s="81"/>
      <c r="L143" s="81"/>
      <c r="M143" s="81"/>
      <c r="N143" s="81"/>
      <c r="O143" s="81"/>
      <c r="P143" s="81"/>
      <c r="Q143" s="81"/>
      <c r="R143" s="81"/>
      <c r="S143" s="81"/>
      <c r="T143" s="81"/>
      <c r="U143" s="81"/>
      <c r="V143" s="81"/>
      <c r="W143" s="81"/>
      <c r="X143" s="81"/>
      <c r="Y143" s="81"/>
      <c r="Z143" s="81"/>
      <c r="AA143" s="81"/>
      <c r="AB143" s="81"/>
      <c r="AC143" s="81"/>
      <c r="AD143" s="81"/>
      <c r="AE143" s="81"/>
      <c r="AF143" s="81"/>
      <c r="AG143" s="81"/>
      <c r="AH143" s="81"/>
      <c r="AI143" s="81"/>
      <c r="AJ143" s="81"/>
      <c r="AK143" s="81"/>
      <c r="AL143" s="81"/>
      <c r="AM143" s="81"/>
      <c r="AN143" s="81"/>
      <c r="AO143" s="81"/>
      <c r="AP143" s="81"/>
      <c r="AQ143" s="81"/>
      <c r="AR143" s="81"/>
      <c r="AS143" s="81"/>
      <c r="AT143" s="81"/>
      <c r="AU143" s="81"/>
      <c r="AV143" s="81"/>
      <c r="AW143" s="81"/>
      <c r="AX143" s="81"/>
      <c r="AY143" s="81"/>
      <c r="AZ143" s="81"/>
      <c r="BA143" s="81"/>
      <c r="BB143" s="81"/>
      <c r="BC143" s="81"/>
      <c r="BD143" s="81"/>
    </row>
    <row r="144" spans="1:56" ht="24" x14ac:dyDescent="0.25">
      <c r="A144" s="65">
        <v>4227</v>
      </c>
      <c r="B144" s="66"/>
      <c r="C144" s="67"/>
      <c r="D144" s="77" t="s">
        <v>104</v>
      </c>
      <c r="E144" s="11"/>
      <c r="F144" s="11"/>
      <c r="G144" s="11">
        <f t="shared" si="29"/>
        <v>0</v>
      </c>
      <c r="H144" s="1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81"/>
      <c r="Y144" s="81"/>
      <c r="Z144" s="81"/>
      <c r="AA144" s="81"/>
      <c r="AB144" s="81"/>
      <c r="AC144" s="81"/>
      <c r="AD144" s="81"/>
      <c r="AE144" s="81"/>
      <c r="AF144" s="81"/>
      <c r="AG144" s="81"/>
      <c r="AH144" s="81"/>
      <c r="AI144" s="81"/>
      <c r="AJ144" s="81"/>
      <c r="AK144" s="81"/>
      <c r="AL144" s="81"/>
      <c r="AM144" s="81"/>
      <c r="AN144" s="81"/>
      <c r="AO144" s="81"/>
      <c r="AP144" s="81"/>
      <c r="AQ144" s="81"/>
      <c r="AR144" s="81"/>
      <c r="AS144" s="81"/>
      <c r="AT144" s="81"/>
      <c r="AU144" s="81"/>
      <c r="AV144" s="81"/>
      <c r="AW144" s="81"/>
      <c r="AX144" s="81"/>
      <c r="AY144" s="81"/>
      <c r="AZ144" s="81"/>
      <c r="BA144" s="81"/>
      <c r="BB144" s="81"/>
      <c r="BC144" s="81"/>
      <c r="BD144" s="81"/>
    </row>
    <row r="145" spans="1:56" ht="15" customHeight="1" x14ac:dyDescent="0.25">
      <c r="A145" s="296" t="s">
        <v>134</v>
      </c>
      <c r="B145" s="296"/>
      <c r="C145" s="296"/>
      <c r="D145" s="61" t="s">
        <v>149</v>
      </c>
      <c r="E145" s="62">
        <f>E147</f>
        <v>0</v>
      </c>
      <c r="F145" s="62">
        <f t="shared" ref="F145:G145" si="33">F147</f>
        <v>500</v>
      </c>
      <c r="G145" s="62">
        <f t="shared" si="33"/>
        <v>0</v>
      </c>
      <c r="H145" s="62">
        <v>0</v>
      </c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0"/>
      <c r="AP145" s="90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0"/>
      <c r="BB145" s="90"/>
      <c r="BC145" s="90"/>
      <c r="BD145" s="90"/>
    </row>
    <row r="146" spans="1:56" x14ac:dyDescent="0.25">
      <c r="A146" s="292" t="s">
        <v>130</v>
      </c>
      <c r="B146" s="292"/>
      <c r="C146" s="292"/>
      <c r="D146" s="52" t="s">
        <v>38</v>
      </c>
      <c r="E146" s="12">
        <f t="shared" ref="E146:G146" si="34">E145</f>
        <v>0</v>
      </c>
      <c r="F146" s="12">
        <f t="shared" si="34"/>
        <v>500</v>
      </c>
      <c r="G146" s="12">
        <f t="shared" si="34"/>
        <v>0</v>
      </c>
      <c r="H146" s="12">
        <v>0</v>
      </c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</row>
    <row r="147" spans="1:56" ht="24" x14ac:dyDescent="0.25">
      <c r="A147" s="33">
        <v>45</v>
      </c>
      <c r="B147" s="63"/>
      <c r="C147" s="64"/>
      <c r="D147" s="28" t="s">
        <v>108</v>
      </c>
      <c r="E147" s="6">
        <v>0</v>
      </c>
      <c r="F147" s="6">
        <v>500</v>
      </c>
      <c r="G147" s="6">
        <f>G148</f>
        <v>0</v>
      </c>
      <c r="H147" s="6">
        <v>0</v>
      </c>
      <c r="I147" s="87"/>
      <c r="J147" s="87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7"/>
      <c r="AH147" s="87"/>
      <c r="AI147" s="87"/>
      <c r="AJ147" s="87"/>
      <c r="AK147" s="87"/>
      <c r="AL147" s="87"/>
      <c r="AM147" s="87"/>
      <c r="AN147" s="87"/>
      <c r="AO147" s="87"/>
      <c r="AP147" s="87"/>
      <c r="AQ147" s="87"/>
      <c r="AR147" s="87"/>
      <c r="AS147" s="87"/>
      <c r="AT147" s="87"/>
      <c r="AU147" s="87"/>
      <c r="AV147" s="87"/>
      <c r="AW147" s="87"/>
      <c r="AX147" s="87"/>
      <c r="AY147" s="87"/>
      <c r="AZ147" s="87"/>
      <c r="BA147" s="87"/>
      <c r="BB147" s="87"/>
      <c r="BC147" s="87"/>
      <c r="BD147" s="87"/>
    </row>
    <row r="148" spans="1:56" ht="24" x14ac:dyDescent="0.25">
      <c r="A148" s="65">
        <v>4511</v>
      </c>
      <c r="B148" s="66"/>
      <c r="C148" s="67"/>
      <c r="D148" s="29" t="s">
        <v>109</v>
      </c>
      <c r="E148" s="11"/>
      <c r="F148" s="11"/>
      <c r="G148" s="11">
        <v>0</v>
      </c>
      <c r="H148" s="11"/>
      <c r="I148" s="81"/>
      <c r="J148" s="81"/>
      <c r="K148" s="81"/>
      <c r="L148" s="81"/>
      <c r="M148" s="81"/>
      <c r="N148" s="81"/>
      <c r="O148" s="81"/>
      <c r="P148" s="81"/>
      <c r="Q148" s="81"/>
      <c r="R148" s="81"/>
      <c r="S148" s="81"/>
      <c r="T148" s="81"/>
      <c r="U148" s="81"/>
      <c r="V148" s="81"/>
      <c r="W148" s="81"/>
      <c r="X148" s="81"/>
      <c r="Y148" s="81"/>
      <c r="Z148" s="81"/>
      <c r="AA148" s="81"/>
      <c r="AB148" s="81"/>
      <c r="AC148" s="81"/>
      <c r="AD148" s="81"/>
      <c r="AE148" s="81"/>
      <c r="AF148" s="81"/>
      <c r="AG148" s="81"/>
      <c r="AH148" s="81"/>
      <c r="AI148" s="81"/>
      <c r="AJ148" s="81"/>
      <c r="AK148" s="81"/>
      <c r="AL148" s="81"/>
      <c r="AM148" s="81"/>
      <c r="AN148" s="81"/>
      <c r="AO148" s="81"/>
      <c r="AP148" s="81"/>
      <c r="AQ148" s="81"/>
      <c r="AR148" s="81"/>
      <c r="AS148" s="81"/>
      <c r="AT148" s="81"/>
      <c r="AU148" s="81"/>
      <c r="AV148" s="81"/>
      <c r="AW148" s="81"/>
      <c r="AX148" s="81"/>
      <c r="AY148" s="81"/>
      <c r="AZ148" s="81"/>
      <c r="BA148" s="81"/>
      <c r="BB148" s="81"/>
      <c r="BC148" s="81"/>
      <c r="BD148" s="81"/>
    </row>
    <row r="149" spans="1:56" ht="15" customHeight="1" x14ac:dyDescent="0.25">
      <c r="A149" s="296" t="s">
        <v>222</v>
      </c>
      <c r="B149" s="296"/>
      <c r="C149" s="296"/>
      <c r="D149" s="61" t="s">
        <v>223</v>
      </c>
      <c r="E149" s="62">
        <f>E151</f>
        <v>0</v>
      </c>
      <c r="F149" s="62">
        <f t="shared" ref="F149:G149" si="35">F151</f>
        <v>2000</v>
      </c>
      <c r="G149" s="62">
        <f t="shared" si="35"/>
        <v>1903.17</v>
      </c>
      <c r="H149" s="62">
        <v>0</v>
      </c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0"/>
      <c r="AP149" s="90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0"/>
      <c r="BB149" s="90"/>
      <c r="BC149" s="90"/>
      <c r="BD149" s="90"/>
    </row>
    <row r="150" spans="1:56" x14ac:dyDescent="0.25">
      <c r="A150" s="292" t="s">
        <v>130</v>
      </c>
      <c r="B150" s="292"/>
      <c r="C150" s="292"/>
      <c r="D150" s="52" t="s">
        <v>38</v>
      </c>
      <c r="E150" s="12">
        <f t="shared" ref="E150:G150" si="36">E149</f>
        <v>0</v>
      </c>
      <c r="F150" s="12">
        <f t="shared" si="36"/>
        <v>2000</v>
      </c>
      <c r="G150" s="12">
        <f t="shared" si="36"/>
        <v>1903.17</v>
      </c>
      <c r="H150" s="12">
        <v>0</v>
      </c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</row>
    <row r="151" spans="1:56" ht="24" x14ac:dyDescent="0.25">
      <c r="A151" s="33">
        <v>42</v>
      </c>
      <c r="B151" s="63"/>
      <c r="C151" s="64"/>
      <c r="D151" s="28" t="s">
        <v>98</v>
      </c>
      <c r="E151" s="6">
        <v>0</v>
      </c>
      <c r="F151" s="6">
        <v>2000</v>
      </c>
      <c r="G151" s="6">
        <f>G152</f>
        <v>1903.17</v>
      </c>
      <c r="H151" s="6">
        <v>0</v>
      </c>
      <c r="I151" s="87"/>
      <c r="J151" s="87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</row>
    <row r="152" spans="1:56" x14ac:dyDescent="0.25">
      <c r="A152" s="65">
        <v>4241</v>
      </c>
      <c r="B152" s="66"/>
      <c r="C152" s="67"/>
      <c r="D152" s="29" t="s">
        <v>106</v>
      </c>
      <c r="E152" s="11"/>
      <c r="F152" s="11"/>
      <c r="G152" s="11">
        <v>1903.17</v>
      </c>
      <c r="H152" s="1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1"/>
      <c r="AU152" s="81"/>
      <c r="AV152" s="81"/>
      <c r="AW152" s="81"/>
      <c r="AX152" s="81"/>
      <c r="AY152" s="81"/>
      <c r="AZ152" s="81"/>
      <c r="BA152" s="81"/>
      <c r="BB152" s="81"/>
      <c r="BC152" s="81"/>
      <c r="BD152" s="81"/>
    </row>
    <row r="153" spans="1:56" ht="26.25" x14ac:dyDescent="0.25">
      <c r="A153" s="293" t="s">
        <v>174</v>
      </c>
      <c r="B153" s="293"/>
      <c r="C153" s="293"/>
      <c r="D153" s="71" t="s">
        <v>175</v>
      </c>
      <c r="E153" s="49">
        <f t="shared" ref="E153:G153" si="37">E154</f>
        <v>0</v>
      </c>
      <c r="F153" s="49">
        <f t="shared" si="37"/>
        <v>500</v>
      </c>
      <c r="G153" s="49">
        <f t="shared" si="37"/>
        <v>7655.19</v>
      </c>
      <c r="H153" s="49">
        <v>0</v>
      </c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</row>
    <row r="154" spans="1:56" ht="26.25" x14ac:dyDescent="0.25">
      <c r="A154" s="294" t="s">
        <v>129</v>
      </c>
      <c r="B154" s="294"/>
      <c r="C154" s="294"/>
      <c r="D154" s="73" t="s">
        <v>175</v>
      </c>
      <c r="E154" s="51">
        <f t="shared" ref="E154:G155" si="38">E155</f>
        <v>0</v>
      </c>
      <c r="F154" s="51">
        <f t="shared" si="38"/>
        <v>500</v>
      </c>
      <c r="G154" s="51">
        <f t="shared" si="38"/>
        <v>7655.19</v>
      </c>
      <c r="H154" s="51">
        <v>0</v>
      </c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</row>
    <row r="155" spans="1:56" ht="15" customHeight="1" x14ac:dyDescent="0.25">
      <c r="A155" s="292" t="s">
        <v>130</v>
      </c>
      <c r="B155" s="292"/>
      <c r="C155" s="292"/>
      <c r="D155" s="52" t="s">
        <v>38</v>
      </c>
      <c r="E155" s="12">
        <f>E156</f>
        <v>0</v>
      </c>
      <c r="F155" s="12">
        <f t="shared" si="38"/>
        <v>500</v>
      </c>
      <c r="G155" s="12">
        <f t="shared" si="38"/>
        <v>7655.19</v>
      </c>
      <c r="H155" s="12">
        <v>0</v>
      </c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  <c r="AC155" s="85"/>
      <c r="AD155" s="85"/>
      <c r="AE155" s="85"/>
      <c r="AF155" s="85"/>
      <c r="AG155" s="85"/>
      <c r="AH155" s="85"/>
      <c r="AI155" s="85"/>
      <c r="AJ155" s="85"/>
      <c r="AK155" s="85"/>
      <c r="AL155" s="85"/>
      <c r="AM155" s="85"/>
      <c r="AN155" s="85"/>
      <c r="AO155" s="85"/>
      <c r="AP155" s="85"/>
      <c r="AQ155" s="85"/>
      <c r="AR155" s="85"/>
      <c r="AS155" s="85"/>
      <c r="AT155" s="85"/>
      <c r="AU155" s="85"/>
      <c r="AV155" s="85"/>
      <c r="AW155" s="85"/>
      <c r="AX155" s="85"/>
      <c r="AY155" s="85"/>
      <c r="AZ155" s="85"/>
      <c r="BA155" s="85"/>
      <c r="BB155" s="85"/>
      <c r="BC155" s="85"/>
      <c r="BD155" s="85"/>
    </row>
    <row r="156" spans="1:56" ht="15" customHeight="1" x14ac:dyDescent="0.25">
      <c r="A156" s="56">
        <v>32</v>
      </c>
      <c r="B156" s="57"/>
      <c r="C156" s="58"/>
      <c r="D156" s="27" t="s">
        <v>50</v>
      </c>
      <c r="E156" s="6">
        <v>0</v>
      </c>
      <c r="F156" s="6">
        <v>500</v>
      </c>
      <c r="G156" s="6">
        <f>SUM(G157:G158)</f>
        <v>7655.19</v>
      </c>
      <c r="H156" s="6">
        <v>0</v>
      </c>
      <c r="I156" s="87"/>
      <c r="J156" s="87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  <c r="AA156" s="87"/>
      <c r="AB156" s="87"/>
      <c r="AC156" s="87"/>
      <c r="AD156" s="87"/>
      <c r="AE156" s="87"/>
      <c r="AF156" s="87"/>
      <c r="AG156" s="87"/>
      <c r="AH156" s="87"/>
      <c r="AI156" s="87"/>
      <c r="AJ156" s="87"/>
      <c r="AK156" s="87"/>
      <c r="AL156" s="87"/>
      <c r="AM156" s="87"/>
      <c r="AN156" s="87"/>
      <c r="AO156" s="87"/>
      <c r="AP156" s="87"/>
      <c r="AQ156" s="87"/>
      <c r="AR156" s="87"/>
      <c r="AS156" s="87"/>
      <c r="AT156" s="87"/>
      <c r="AU156" s="87"/>
      <c r="AV156" s="87"/>
      <c r="AW156" s="87"/>
      <c r="AX156" s="87"/>
      <c r="AY156" s="87"/>
      <c r="AZ156" s="87"/>
      <c r="BA156" s="87"/>
      <c r="BB156" s="87"/>
      <c r="BC156" s="87"/>
      <c r="BD156" s="87"/>
    </row>
    <row r="157" spans="1:56" ht="26.25" x14ac:dyDescent="0.25">
      <c r="A157" s="53">
        <v>3224</v>
      </c>
      <c r="B157" s="59"/>
      <c r="C157" s="60"/>
      <c r="D157" s="25" t="s">
        <v>60</v>
      </c>
      <c r="E157" s="11"/>
      <c r="F157" s="11"/>
      <c r="G157" s="11">
        <v>7655.19</v>
      </c>
      <c r="H157" s="1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  <c r="AQ157" s="81"/>
      <c r="AR157" s="81"/>
      <c r="AS157" s="81"/>
      <c r="AT157" s="81"/>
      <c r="AU157" s="81"/>
      <c r="AV157" s="81"/>
      <c r="AW157" s="81"/>
      <c r="AX157" s="81"/>
      <c r="AY157" s="81"/>
      <c r="AZ157" s="81"/>
      <c r="BA157" s="81"/>
      <c r="BB157" s="81"/>
      <c r="BC157" s="81"/>
      <c r="BD157" s="81"/>
    </row>
    <row r="158" spans="1:56" ht="26.25" x14ac:dyDescent="0.25">
      <c r="A158" s="53">
        <v>3232</v>
      </c>
      <c r="B158" s="59"/>
      <c r="C158" s="60"/>
      <c r="D158" s="25" t="s">
        <v>65</v>
      </c>
      <c r="E158" s="11"/>
      <c r="F158" s="11"/>
      <c r="G158" s="11">
        <v>0</v>
      </c>
      <c r="H158" s="1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  <c r="AQ158" s="81"/>
      <c r="AR158" s="81"/>
      <c r="AS158" s="81"/>
      <c r="AT158" s="81"/>
      <c r="AU158" s="81"/>
      <c r="AV158" s="81"/>
      <c r="AW158" s="81"/>
      <c r="AX158" s="81"/>
      <c r="AY158" s="81"/>
      <c r="AZ158" s="81"/>
      <c r="BA158" s="81"/>
      <c r="BB158" s="81"/>
      <c r="BC158" s="81"/>
      <c r="BD158" s="81"/>
    </row>
    <row r="159" spans="1:56" ht="26.25" x14ac:dyDescent="0.25">
      <c r="A159" s="293" t="s">
        <v>150</v>
      </c>
      <c r="B159" s="293"/>
      <c r="C159" s="293"/>
      <c r="D159" s="71" t="s">
        <v>151</v>
      </c>
      <c r="E159" s="49">
        <f t="shared" ref="E159:G159" si="39">E160</f>
        <v>2654.46</v>
      </c>
      <c r="F159" s="49">
        <f t="shared" si="39"/>
        <v>0</v>
      </c>
      <c r="G159" s="49">
        <f t="shared" si="39"/>
        <v>0</v>
      </c>
      <c r="H159" s="49">
        <v>0</v>
      </c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</row>
    <row r="160" spans="1:56" ht="39" x14ac:dyDescent="0.25">
      <c r="A160" s="296" t="s">
        <v>152</v>
      </c>
      <c r="B160" s="296"/>
      <c r="C160" s="296"/>
      <c r="D160" s="69" t="s">
        <v>153</v>
      </c>
      <c r="E160" s="62">
        <f>E162</f>
        <v>2654.46</v>
      </c>
      <c r="F160" s="62">
        <f t="shared" ref="F160:G160" si="40">F162</f>
        <v>0</v>
      </c>
      <c r="G160" s="62">
        <f t="shared" si="40"/>
        <v>0</v>
      </c>
      <c r="H160" s="62">
        <v>0</v>
      </c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0"/>
      <c r="AP160" s="90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0"/>
      <c r="BB160" s="90"/>
      <c r="BC160" s="90"/>
      <c r="BD160" s="90"/>
    </row>
    <row r="161" spans="1:56" ht="15" customHeight="1" x14ac:dyDescent="0.25">
      <c r="A161" s="292" t="s">
        <v>130</v>
      </c>
      <c r="B161" s="292"/>
      <c r="C161" s="292"/>
      <c r="D161" s="52" t="s">
        <v>38</v>
      </c>
      <c r="E161" s="12">
        <f t="shared" ref="E161:G161" si="41">E160</f>
        <v>2654.46</v>
      </c>
      <c r="F161" s="12">
        <f t="shared" si="41"/>
        <v>0</v>
      </c>
      <c r="G161" s="12">
        <f t="shared" si="41"/>
        <v>0</v>
      </c>
      <c r="H161" s="12">
        <v>0</v>
      </c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  <c r="AC161" s="85"/>
      <c r="AD161" s="85"/>
      <c r="AE161" s="85"/>
      <c r="AF161" s="85"/>
      <c r="AG161" s="85"/>
      <c r="AH161" s="85"/>
      <c r="AI161" s="85"/>
      <c r="AJ161" s="85"/>
      <c r="AK161" s="85"/>
      <c r="AL161" s="85"/>
      <c r="AM161" s="85"/>
      <c r="AN161" s="85"/>
      <c r="AO161" s="85"/>
      <c r="AP161" s="85"/>
      <c r="AQ161" s="85"/>
      <c r="AR161" s="85"/>
      <c r="AS161" s="85"/>
      <c r="AT161" s="85"/>
      <c r="AU161" s="85"/>
      <c r="AV161" s="85"/>
      <c r="AW161" s="85"/>
      <c r="AX161" s="85"/>
      <c r="AY161" s="85"/>
      <c r="AZ161" s="85"/>
      <c r="BA161" s="85"/>
      <c r="BB161" s="85"/>
      <c r="BC161" s="85"/>
      <c r="BD161" s="85"/>
    </row>
    <row r="162" spans="1:56" ht="39" x14ac:dyDescent="0.25">
      <c r="A162" s="33">
        <v>37</v>
      </c>
      <c r="B162" s="63"/>
      <c r="C162" s="64"/>
      <c r="D162" s="72" t="s">
        <v>154</v>
      </c>
      <c r="E162" s="6">
        <v>2654.46</v>
      </c>
      <c r="F162" s="6">
        <v>0</v>
      </c>
      <c r="G162" s="6">
        <f>G163</f>
        <v>0</v>
      </c>
      <c r="H162" s="6">
        <v>0</v>
      </c>
      <c r="I162" s="87"/>
      <c r="J162" s="92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</row>
    <row r="163" spans="1:56" ht="39" x14ac:dyDescent="0.25">
      <c r="A163" s="65">
        <v>3723</v>
      </c>
      <c r="B163" s="66"/>
      <c r="C163" s="67"/>
      <c r="D163" s="31" t="s">
        <v>94</v>
      </c>
      <c r="E163" s="11"/>
      <c r="F163" s="11"/>
      <c r="G163" s="11">
        <v>0</v>
      </c>
      <c r="H163" s="1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/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</row>
    <row r="164" spans="1:56" ht="39" x14ac:dyDescent="0.25">
      <c r="A164" s="293" t="s">
        <v>150</v>
      </c>
      <c r="B164" s="293"/>
      <c r="C164" s="293"/>
      <c r="D164" s="71" t="s">
        <v>155</v>
      </c>
      <c r="E164" s="49" t="e">
        <f>E165+E309+E323+E328+E340+E356+E390+E399+#REF!</f>
        <v>#REF!</v>
      </c>
      <c r="F164" s="49">
        <f>F165+F309+F323+F328+F340+F356+F390+F399+F436+F445+F449</f>
        <v>3384445</v>
      </c>
      <c r="G164" s="49">
        <f>G165+G309+G323+G328+G340+G356+G390+G399+G436+G445+G449</f>
        <v>1675539.0199999998</v>
      </c>
      <c r="H164" s="49">
        <f t="shared" ref="H164:H253" si="42">G164/F164*100</f>
        <v>49.507054184659516</v>
      </c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</row>
    <row r="165" spans="1:56" x14ac:dyDescent="0.25">
      <c r="A165" s="294" t="s">
        <v>129</v>
      </c>
      <c r="B165" s="294"/>
      <c r="C165" s="294"/>
      <c r="D165" s="73" t="s">
        <v>40</v>
      </c>
      <c r="E165" s="51">
        <f>E166+E202+E252+E283</f>
        <v>64835.11</v>
      </c>
      <c r="F165" s="51">
        <f>F166+F202+F252+F283+F227</f>
        <v>97795</v>
      </c>
      <c r="G165" s="51">
        <f>G166+G202+G252+G283+G227</f>
        <v>51837.74</v>
      </c>
      <c r="H165" s="51">
        <f t="shared" si="42"/>
        <v>53.00653407638427</v>
      </c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84"/>
      <c r="BC165" s="84"/>
      <c r="BD165" s="84"/>
    </row>
    <row r="166" spans="1:56" ht="15" customHeight="1" x14ac:dyDescent="0.25">
      <c r="A166" s="292" t="s">
        <v>156</v>
      </c>
      <c r="B166" s="292"/>
      <c r="C166" s="292"/>
      <c r="D166" s="52" t="s">
        <v>22</v>
      </c>
      <c r="E166" s="12">
        <f>E167+E171+E195+E200</f>
        <v>47912.95</v>
      </c>
      <c r="F166" s="12">
        <f>F167+F171+F195+F200+F198</f>
        <v>63595</v>
      </c>
      <c r="G166" s="12">
        <f>G167+G171+G195+G200+G198</f>
        <v>30543.439999999995</v>
      </c>
      <c r="H166" s="12">
        <f t="shared" si="42"/>
        <v>48.028052519852181</v>
      </c>
      <c r="I166" s="91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  <c r="AC166" s="85"/>
      <c r="AD166" s="85"/>
      <c r="AE166" s="85"/>
      <c r="AF166" s="85"/>
      <c r="AG166" s="85"/>
      <c r="AH166" s="85"/>
      <c r="AI166" s="85"/>
      <c r="AJ166" s="85"/>
      <c r="AK166" s="85"/>
      <c r="AL166" s="85"/>
      <c r="AM166" s="85"/>
      <c r="AN166" s="85"/>
      <c r="AO166" s="85"/>
      <c r="AP166" s="85"/>
      <c r="AQ166" s="85"/>
      <c r="AR166" s="85"/>
      <c r="AS166" s="85"/>
      <c r="AT166" s="85"/>
      <c r="AU166" s="85"/>
      <c r="AV166" s="85"/>
      <c r="AW166" s="85"/>
      <c r="AX166" s="85"/>
      <c r="AY166" s="85"/>
      <c r="AZ166" s="85"/>
      <c r="BA166" s="85"/>
      <c r="BB166" s="85"/>
      <c r="BC166" s="85"/>
      <c r="BD166" s="85"/>
    </row>
    <row r="167" spans="1:56" x14ac:dyDescent="0.25">
      <c r="A167" s="33">
        <v>31</v>
      </c>
      <c r="B167" s="63"/>
      <c r="C167" s="64"/>
      <c r="D167" s="27" t="s">
        <v>42</v>
      </c>
      <c r="E167" s="6">
        <v>1327.24</v>
      </c>
      <c r="F167" s="6">
        <v>19145</v>
      </c>
      <c r="G167" s="6">
        <f>SUM(G168:G170)</f>
        <v>11200.779999999999</v>
      </c>
      <c r="H167" s="6">
        <f t="shared" si="42"/>
        <v>58.504988247584222</v>
      </c>
      <c r="I167" s="87"/>
      <c r="J167" s="87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  <c r="AA167" s="87"/>
      <c r="AB167" s="87"/>
      <c r="AC167" s="87"/>
      <c r="AD167" s="87"/>
      <c r="AE167" s="87"/>
      <c r="AF167" s="87"/>
      <c r="AG167" s="87"/>
      <c r="AH167" s="87"/>
      <c r="AI167" s="87"/>
      <c r="AJ167" s="87"/>
      <c r="AK167" s="87"/>
      <c r="AL167" s="87"/>
      <c r="AM167" s="87"/>
      <c r="AN167" s="87"/>
      <c r="AO167" s="87"/>
      <c r="AP167" s="87"/>
      <c r="AQ167" s="87"/>
      <c r="AR167" s="87"/>
      <c r="AS167" s="87"/>
      <c r="AT167" s="87"/>
      <c r="AU167" s="87"/>
      <c r="AV167" s="87"/>
      <c r="AW167" s="87"/>
      <c r="AX167" s="87"/>
      <c r="AY167" s="87"/>
      <c r="AZ167" s="87"/>
      <c r="BA167" s="87"/>
      <c r="BB167" s="87"/>
      <c r="BC167" s="87"/>
      <c r="BD167" s="87"/>
    </row>
    <row r="168" spans="1:56" x14ac:dyDescent="0.25">
      <c r="A168" s="65">
        <v>3111</v>
      </c>
      <c r="B168" s="66"/>
      <c r="C168" s="67"/>
      <c r="D168" s="25" t="s">
        <v>44</v>
      </c>
      <c r="E168" s="11"/>
      <c r="F168" s="11"/>
      <c r="G168" s="11">
        <v>8773.16</v>
      </c>
      <c r="H168" s="11"/>
      <c r="I168" s="81"/>
      <c r="J168" s="81"/>
      <c r="K168" s="81"/>
      <c r="L168" s="81"/>
      <c r="M168" s="81"/>
      <c r="N168" s="81"/>
      <c r="O168" s="81"/>
      <c r="P168" s="81"/>
      <c r="Q168" s="81"/>
      <c r="R168" s="81"/>
      <c r="S168" s="81"/>
      <c r="T168" s="8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  <c r="AQ168" s="81"/>
      <c r="AR168" s="81"/>
      <c r="AS168" s="81"/>
      <c r="AT168" s="81"/>
      <c r="AU168" s="81"/>
      <c r="AV168" s="81"/>
      <c r="AW168" s="81"/>
      <c r="AX168" s="81"/>
      <c r="AY168" s="81"/>
      <c r="AZ168" s="81"/>
      <c r="BA168" s="81"/>
      <c r="BB168" s="81"/>
      <c r="BC168" s="81"/>
      <c r="BD168" s="81"/>
    </row>
    <row r="169" spans="1:56" x14ac:dyDescent="0.25">
      <c r="A169" s="65">
        <v>3121</v>
      </c>
      <c r="B169" s="66"/>
      <c r="C169" s="67"/>
      <c r="D169" s="25" t="s">
        <v>45</v>
      </c>
      <c r="E169" s="11"/>
      <c r="F169" s="11"/>
      <c r="G169" s="11">
        <v>980</v>
      </c>
      <c r="H169" s="11"/>
      <c r="I169" s="81"/>
      <c r="J169" s="81"/>
      <c r="K169" s="81"/>
      <c r="L169" s="81"/>
      <c r="M169" s="81"/>
      <c r="N169" s="81"/>
      <c r="O169" s="81"/>
      <c r="P169" s="81"/>
      <c r="Q169" s="81"/>
      <c r="R169" s="81"/>
      <c r="S169" s="81"/>
      <c r="T169" s="8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  <c r="AQ169" s="81"/>
      <c r="AR169" s="81"/>
      <c r="AS169" s="81"/>
      <c r="AT169" s="81"/>
      <c r="AU169" s="81"/>
      <c r="AV169" s="81"/>
      <c r="AW169" s="81"/>
      <c r="AX169" s="81"/>
      <c r="AY169" s="81"/>
      <c r="AZ169" s="81"/>
      <c r="BA169" s="81"/>
      <c r="BB169" s="81"/>
      <c r="BC169" s="81"/>
      <c r="BD169" s="81"/>
    </row>
    <row r="170" spans="1:56" ht="26.25" x14ac:dyDescent="0.25">
      <c r="A170" s="65">
        <v>3132</v>
      </c>
      <c r="B170" s="66"/>
      <c r="C170" s="67"/>
      <c r="D170" s="25" t="s">
        <v>47</v>
      </c>
      <c r="E170" s="11"/>
      <c r="F170" s="11"/>
      <c r="G170" s="11">
        <v>1447.62</v>
      </c>
      <c r="H170" s="11"/>
      <c r="I170" s="81"/>
      <c r="J170" s="81"/>
      <c r="K170" s="81"/>
      <c r="L170" s="81"/>
      <c r="M170" s="81"/>
      <c r="N170" s="81"/>
      <c r="O170" s="81"/>
      <c r="P170" s="81"/>
      <c r="Q170" s="81"/>
      <c r="R170" s="81"/>
      <c r="S170" s="81"/>
      <c r="T170" s="8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81"/>
      <c r="BA170" s="81"/>
      <c r="BB170" s="81"/>
      <c r="BC170" s="81"/>
      <c r="BD170" s="81"/>
    </row>
    <row r="171" spans="1:56" x14ac:dyDescent="0.25">
      <c r="A171" s="33">
        <v>32</v>
      </c>
      <c r="B171" s="63"/>
      <c r="C171" s="64"/>
      <c r="D171" s="27" t="s">
        <v>50</v>
      </c>
      <c r="E171" s="6">
        <v>46187.54</v>
      </c>
      <c r="F171" s="6">
        <v>44150</v>
      </c>
      <c r="G171" s="6">
        <f>SUM(G172:G194)</f>
        <v>19342.659999999996</v>
      </c>
      <c r="H171" s="6">
        <f t="shared" si="42"/>
        <v>43.81123442808606</v>
      </c>
      <c r="I171" s="87"/>
      <c r="J171" s="87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  <c r="AA171" s="87"/>
      <c r="AB171" s="87"/>
      <c r="AC171" s="87"/>
      <c r="AD171" s="87"/>
      <c r="AE171" s="87"/>
      <c r="AF171" s="87"/>
      <c r="AG171" s="87"/>
      <c r="AH171" s="87"/>
      <c r="AI171" s="87"/>
      <c r="AJ171" s="87"/>
      <c r="AK171" s="87"/>
      <c r="AL171" s="87"/>
      <c r="AM171" s="87"/>
      <c r="AN171" s="87"/>
      <c r="AO171" s="87"/>
      <c r="AP171" s="87"/>
      <c r="AQ171" s="87"/>
      <c r="AR171" s="87"/>
      <c r="AS171" s="87"/>
      <c r="AT171" s="87"/>
      <c r="AU171" s="87"/>
      <c r="AV171" s="87"/>
      <c r="AW171" s="87"/>
      <c r="AX171" s="87"/>
      <c r="AY171" s="87"/>
      <c r="AZ171" s="87"/>
      <c r="BA171" s="87"/>
      <c r="BB171" s="87"/>
      <c r="BC171" s="87"/>
      <c r="BD171" s="87"/>
    </row>
    <row r="172" spans="1:56" x14ac:dyDescent="0.25">
      <c r="A172" s="65">
        <v>3211</v>
      </c>
      <c r="B172" s="66"/>
      <c r="C172" s="67"/>
      <c r="D172" s="25" t="s">
        <v>52</v>
      </c>
      <c r="E172" s="11"/>
      <c r="F172" s="11"/>
      <c r="G172" s="11">
        <v>9562.14</v>
      </c>
      <c r="H172" s="11"/>
      <c r="I172" s="89"/>
      <c r="J172" s="81"/>
      <c r="K172" s="81"/>
      <c r="L172" s="81"/>
      <c r="M172" s="81"/>
      <c r="N172" s="81"/>
      <c r="O172" s="81"/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  <c r="AQ172" s="81"/>
      <c r="AR172" s="81"/>
      <c r="AS172" s="81"/>
      <c r="AT172" s="81"/>
      <c r="AU172" s="81"/>
      <c r="AV172" s="81"/>
      <c r="AW172" s="81"/>
      <c r="AX172" s="81"/>
      <c r="AY172" s="81"/>
      <c r="AZ172" s="81"/>
      <c r="BA172" s="81"/>
      <c r="BB172" s="81"/>
      <c r="BC172" s="81"/>
      <c r="BD172" s="81"/>
    </row>
    <row r="173" spans="1:56" x14ac:dyDescent="0.25">
      <c r="A173" s="65">
        <v>3213</v>
      </c>
      <c r="B173" s="66"/>
      <c r="C173" s="67"/>
      <c r="D173" s="25" t="s">
        <v>54</v>
      </c>
      <c r="E173" s="11"/>
      <c r="F173" s="11"/>
      <c r="G173" s="11">
        <v>0</v>
      </c>
      <c r="H173" s="11"/>
      <c r="I173" s="81"/>
      <c r="J173" s="81"/>
      <c r="K173" s="81"/>
      <c r="L173" s="81"/>
      <c r="M173" s="81"/>
      <c r="N173" s="81"/>
      <c r="O173" s="81"/>
      <c r="P173" s="81"/>
      <c r="Q173" s="81"/>
      <c r="R173" s="81"/>
      <c r="S173" s="81"/>
      <c r="T173" s="8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  <c r="AQ173" s="81"/>
      <c r="AR173" s="81"/>
      <c r="AS173" s="81"/>
      <c r="AT173" s="81"/>
      <c r="AU173" s="81"/>
      <c r="AV173" s="81"/>
      <c r="AW173" s="81"/>
      <c r="AX173" s="81"/>
      <c r="AY173" s="81"/>
      <c r="AZ173" s="81"/>
      <c r="BA173" s="81"/>
      <c r="BB173" s="81"/>
      <c r="BC173" s="81"/>
      <c r="BD173" s="81"/>
    </row>
    <row r="174" spans="1:56" ht="26.25" x14ac:dyDescent="0.25">
      <c r="A174" s="65">
        <v>3214</v>
      </c>
      <c r="B174" s="66"/>
      <c r="C174" s="67"/>
      <c r="D174" s="25" t="s">
        <v>55</v>
      </c>
      <c r="E174" s="11"/>
      <c r="F174" s="11"/>
      <c r="G174" s="11">
        <v>0</v>
      </c>
      <c r="H174" s="11"/>
      <c r="I174" s="81"/>
      <c r="J174" s="81"/>
      <c r="K174" s="81"/>
      <c r="L174" s="81"/>
      <c r="M174" s="81"/>
      <c r="N174" s="81"/>
      <c r="O174" s="81"/>
      <c r="P174" s="81"/>
      <c r="Q174" s="81"/>
      <c r="R174" s="81"/>
      <c r="S174" s="81"/>
      <c r="T174" s="8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  <c r="AQ174" s="81"/>
      <c r="AR174" s="81"/>
      <c r="AS174" s="81"/>
      <c r="AT174" s="81"/>
      <c r="AU174" s="81"/>
      <c r="AV174" s="81"/>
      <c r="AW174" s="81"/>
      <c r="AX174" s="81"/>
      <c r="AY174" s="81"/>
      <c r="AZ174" s="81"/>
      <c r="BA174" s="81"/>
      <c r="BB174" s="81"/>
      <c r="BC174" s="81"/>
      <c r="BD174" s="81"/>
    </row>
    <row r="175" spans="1:56" ht="26.25" x14ac:dyDescent="0.25">
      <c r="A175" s="65">
        <v>3221</v>
      </c>
      <c r="B175" s="66"/>
      <c r="C175" s="67"/>
      <c r="D175" s="25" t="s">
        <v>226</v>
      </c>
      <c r="E175" s="11"/>
      <c r="F175" s="11"/>
      <c r="G175" s="11">
        <v>0</v>
      </c>
      <c r="H175" s="1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</row>
    <row r="176" spans="1:56" x14ac:dyDescent="0.25">
      <c r="A176" s="65">
        <v>3222</v>
      </c>
      <c r="B176" s="66"/>
      <c r="C176" s="67"/>
      <c r="D176" s="25" t="s">
        <v>58</v>
      </c>
      <c r="E176" s="11"/>
      <c r="F176" s="11"/>
      <c r="G176" s="11">
        <v>868.72</v>
      </c>
      <c r="H176" s="11"/>
      <c r="I176" s="81"/>
      <c r="J176" s="81"/>
      <c r="K176" s="81"/>
      <c r="L176" s="81"/>
      <c r="M176" s="81"/>
      <c r="N176" s="81"/>
      <c r="O176" s="81"/>
      <c r="P176" s="81"/>
      <c r="Q176" s="81"/>
      <c r="R176" s="81"/>
      <c r="S176" s="81"/>
      <c r="T176" s="8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  <c r="AQ176" s="81"/>
      <c r="AR176" s="81"/>
      <c r="AS176" s="81"/>
      <c r="AT176" s="81"/>
      <c r="AU176" s="81"/>
      <c r="AV176" s="81"/>
      <c r="AW176" s="81"/>
      <c r="AX176" s="81"/>
      <c r="AY176" s="81"/>
      <c r="AZ176" s="81"/>
      <c r="BA176" s="81"/>
      <c r="BB176" s="81"/>
      <c r="BC176" s="81"/>
      <c r="BD176" s="81"/>
    </row>
    <row r="177" spans="1:57" x14ac:dyDescent="0.25">
      <c r="A177" s="65">
        <v>3223</v>
      </c>
      <c r="B177" s="66"/>
      <c r="C177" s="67"/>
      <c r="D177" s="25" t="s">
        <v>59</v>
      </c>
      <c r="E177" s="11"/>
      <c r="F177" s="11"/>
      <c r="G177" s="11">
        <v>0</v>
      </c>
      <c r="H177" s="11"/>
      <c r="I177" s="81"/>
      <c r="J177" s="81"/>
      <c r="K177" s="81"/>
      <c r="L177" s="81"/>
      <c r="M177" s="81"/>
      <c r="N177" s="81"/>
      <c r="O177" s="81"/>
      <c r="P177" s="81"/>
      <c r="Q177" s="81"/>
      <c r="R177" s="81"/>
      <c r="S177" s="81"/>
      <c r="T177" s="8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  <c r="AQ177" s="81"/>
      <c r="AR177" s="81"/>
      <c r="AS177" s="81"/>
      <c r="AT177" s="81"/>
      <c r="AU177" s="81"/>
      <c r="AV177" s="81"/>
      <c r="AW177" s="81"/>
      <c r="AX177" s="81"/>
      <c r="AY177" s="81"/>
      <c r="AZ177" s="81"/>
      <c r="BA177" s="81"/>
      <c r="BB177" s="81"/>
      <c r="BC177" s="81"/>
      <c r="BD177" s="81"/>
    </row>
    <row r="178" spans="1:57" ht="26.25" x14ac:dyDescent="0.25">
      <c r="A178" s="65">
        <v>3224</v>
      </c>
      <c r="B178" s="66"/>
      <c r="C178" s="67"/>
      <c r="D178" s="25" t="s">
        <v>60</v>
      </c>
      <c r="E178" s="11"/>
      <c r="F178" s="11"/>
      <c r="G178" s="11">
        <v>0</v>
      </c>
      <c r="H178" s="11"/>
      <c r="I178" s="81"/>
      <c r="J178" s="81"/>
      <c r="K178" s="81"/>
      <c r="L178" s="81"/>
      <c r="M178" s="81"/>
      <c r="N178" s="81"/>
      <c r="O178" s="81"/>
      <c r="P178" s="81"/>
      <c r="Q178" s="81"/>
      <c r="R178" s="81"/>
      <c r="S178" s="81"/>
      <c r="T178" s="8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  <c r="AQ178" s="81"/>
      <c r="AR178" s="81"/>
      <c r="AS178" s="81"/>
      <c r="AT178" s="81"/>
      <c r="AU178" s="81"/>
      <c r="AV178" s="81"/>
      <c r="AW178" s="81"/>
      <c r="AX178" s="81"/>
      <c r="AY178" s="81"/>
      <c r="AZ178" s="81"/>
      <c r="BA178" s="81"/>
      <c r="BB178" s="81"/>
      <c r="BC178" s="81"/>
      <c r="BD178" s="81"/>
    </row>
    <row r="179" spans="1:57" x14ac:dyDescent="0.25">
      <c r="A179" s="65">
        <v>3225</v>
      </c>
      <c r="B179" s="66"/>
      <c r="C179" s="67"/>
      <c r="D179" s="25" t="s">
        <v>80</v>
      </c>
      <c r="E179" s="11"/>
      <c r="F179" s="11"/>
      <c r="G179" s="11">
        <v>0</v>
      </c>
      <c r="H179" s="11"/>
      <c r="I179" s="81"/>
      <c r="J179" s="81"/>
      <c r="K179" s="81"/>
      <c r="L179" s="81"/>
      <c r="M179" s="81"/>
      <c r="N179" s="81"/>
      <c r="O179" s="81"/>
      <c r="P179" s="81"/>
      <c r="Q179" s="81"/>
      <c r="R179" s="81"/>
      <c r="S179" s="81"/>
      <c r="T179" s="8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  <c r="AQ179" s="81"/>
      <c r="AR179" s="81"/>
      <c r="AS179" s="81"/>
      <c r="AT179" s="81"/>
      <c r="AU179" s="81"/>
      <c r="AV179" s="81"/>
      <c r="AW179" s="81"/>
      <c r="AX179" s="81"/>
      <c r="AY179" s="81"/>
      <c r="AZ179" s="81"/>
      <c r="BA179" s="81"/>
      <c r="BB179" s="81"/>
      <c r="BC179" s="81"/>
      <c r="BD179" s="81"/>
    </row>
    <row r="180" spans="1:57" x14ac:dyDescent="0.25">
      <c r="A180" s="65">
        <v>3227</v>
      </c>
      <c r="B180" s="66"/>
      <c r="C180" s="67"/>
      <c r="D180" s="25" t="s">
        <v>81</v>
      </c>
      <c r="E180" s="11"/>
      <c r="F180" s="11"/>
      <c r="G180" s="11">
        <v>0</v>
      </c>
      <c r="H180" s="11"/>
      <c r="I180" s="81"/>
      <c r="J180" s="81"/>
      <c r="K180" s="81"/>
      <c r="L180" s="81"/>
      <c r="M180" s="81"/>
      <c r="N180" s="81"/>
      <c r="O180" s="81"/>
      <c r="P180" s="81"/>
      <c r="Q180" s="81"/>
      <c r="R180" s="81"/>
      <c r="S180" s="81"/>
      <c r="T180" s="8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  <c r="AQ180" s="81"/>
      <c r="AR180" s="81"/>
      <c r="AS180" s="81"/>
      <c r="AT180" s="81"/>
      <c r="AU180" s="81"/>
      <c r="AV180" s="81"/>
      <c r="AW180" s="81"/>
      <c r="AX180" s="81"/>
      <c r="AY180" s="81"/>
      <c r="AZ180" s="81"/>
      <c r="BA180" s="81"/>
      <c r="BB180" s="81"/>
      <c r="BC180" s="81"/>
      <c r="BD180" s="81"/>
    </row>
    <row r="181" spans="1:57" x14ac:dyDescent="0.25">
      <c r="A181" s="65">
        <v>3231</v>
      </c>
      <c r="B181" s="66"/>
      <c r="C181" s="67"/>
      <c r="D181" s="25" t="s">
        <v>64</v>
      </c>
      <c r="E181" s="11"/>
      <c r="F181" s="11"/>
      <c r="G181" s="11">
        <v>0</v>
      </c>
      <c r="H181" s="11"/>
      <c r="I181" s="81"/>
      <c r="J181" s="81"/>
      <c r="K181" s="81"/>
      <c r="L181" s="81"/>
      <c r="M181" s="81"/>
      <c r="N181" s="81"/>
      <c r="O181" s="81"/>
      <c r="P181" s="81"/>
      <c r="Q181" s="81"/>
      <c r="R181" s="81"/>
      <c r="S181" s="81"/>
      <c r="T181" s="81"/>
      <c r="U181" s="81"/>
      <c r="V181" s="81"/>
      <c r="W181" s="81"/>
      <c r="X181" s="81"/>
      <c r="Y181" s="81"/>
      <c r="Z181" s="81"/>
      <c r="AA181" s="81"/>
      <c r="AB181" s="81"/>
      <c r="AC181" s="81"/>
      <c r="AD181" s="81"/>
      <c r="AE181" s="81"/>
      <c r="AF181" s="81"/>
      <c r="AG181" s="81"/>
      <c r="AH181" s="81"/>
      <c r="AI181" s="81"/>
      <c r="AJ181" s="81"/>
      <c r="AK181" s="81"/>
      <c r="AL181" s="81"/>
      <c r="AM181" s="81"/>
      <c r="AN181" s="81"/>
      <c r="AO181" s="81"/>
      <c r="AP181" s="81"/>
      <c r="AQ181" s="81"/>
      <c r="AR181" s="81"/>
      <c r="AS181" s="81"/>
      <c r="AT181" s="81"/>
      <c r="AU181" s="81"/>
      <c r="AV181" s="81"/>
      <c r="AW181" s="81"/>
      <c r="AX181" s="81"/>
      <c r="AY181" s="81"/>
      <c r="AZ181" s="81"/>
      <c r="BA181" s="81"/>
      <c r="BB181" s="81"/>
      <c r="BC181" s="81"/>
      <c r="BD181" s="81"/>
    </row>
    <row r="182" spans="1:57" ht="26.25" x14ac:dyDescent="0.25">
      <c r="A182" s="65">
        <v>3232</v>
      </c>
      <c r="B182" s="66"/>
      <c r="C182" s="67"/>
      <c r="D182" s="25" t="s">
        <v>65</v>
      </c>
      <c r="E182" s="11"/>
      <c r="F182" s="11"/>
      <c r="G182" s="11">
        <v>0</v>
      </c>
      <c r="H182" s="11"/>
      <c r="I182" s="81"/>
      <c r="J182" s="81"/>
      <c r="K182" s="81"/>
      <c r="L182" s="81"/>
      <c r="M182" s="81"/>
      <c r="N182" s="81"/>
      <c r="O182" s="81"/>
      <c r="P182" s="81"/>
      <c r="Q182" s="81"/>
      <c r="R182" s="81"/>
      <c r="S182" s="81"/>
      <c r="T182" s="81"/>
      <c r="U182" s="81"/>
      <c r="V182" s="81"/>
      <c r="W182" s="81"/>
      <c r="X182" s="81"/>
      <c r="Y182" s="81"/>
      <c r="Z182" s="81"/>
      <c r="AA182" s="81"/>
      <c r="AB182" s="81"/>
      <c r="AC182" s="81"/>
      <c r="AD182" s="81"/>
      <c r="AE182" s="81"/>
      <c r="AF182" s="81"/>
      <c r="AG182" s="81"/>
      <c r="AH182" s="81"/>
      <c r="AI182" s="81"/>
      <c r="AJ182" s="81"/>
      <c r="AK182" s="81"/>
      <c r="AL182" s="81"/>
      <c r="AM182" s="81"/>
      <c r="AN182" s="81"/>
      <c r="AO182" s="81"/>
      <c r="AP182" s="81"/>
      <c r="AQ182" s="81"/>
      <c r="AR182" s="81"/>
      <c r="AS182" s="81"/>
      <c r="AT182" s="81"/>
      <c r="AU182" s="81"/>
      <c r="AV182" s="81"/>
      <c r="AW182" s="81"/>
      <c r="AX182" s="81"/>
      <c r="AY182" s="81"/>
      <c r="AZ182" s="81"/>
      <c r="BA182" s="81"/>
      <c r="BB182" s="81"/>
      <c r="BC182" s="81"/>
      <c r="BD182" s="81"/>
    </row>
    <row r="183" spans="1:57" x14ac:dyDescent="0.25">
      <c r="A183" s="65">
        <v>3233</v>
      </c>
      <c r="B183" s="66"/>
      <c r="C183" s="67"/>
      <c r="D183" s="25" t="s">
        <v>66</v>
      </c>
      <c r="E183" s="11"/>
      <c r="F183" s="11"/>
      <c r="G183" s="11">
        <v>1665.85</v>
      </c>
      <c r="H183" s="11"/>
      <c r="I183" s="81"/>
      <c r="J183" s="89"/>
      <c r="K183" s="81"/>
      <c r="L183" s="81"/>
      <c r="M183" s="81"/>
      <c r="N183" s="81"/>
      <c r="O183" s="81"/>
      <c r="P183" s="81"/>
      <c r="Q183" s="81"/>
      <c r="R183" s="81"/>
      <c r="S183" s="81"/>
      <c r="T183" s="81"/>
      <c r="U183" s="81"/>
      <c r="V183" s="81"/>
      <c r="W183" s="81"/>
      <c r="X183" s="81"/>
      <c r="Y183" s="81"/>
      <c r="Z183" s="81"/>
      <c r="AA183" s="81"/>
      <c r="AB183" s="81"/>
      <c r="AC183" s="81"/>
      <c r="AD183" s="81"/>
      <c r="AE183" s="81"/>
      <c r="AF183" s="81"/>
      <c r="AG183" s="81"/>
      <c r="AH183" s="81"/>
      <c r="AI183" s="81"/>
      <c r="AJ183" s="81"/>
      <c r="AK183" s="81"/>
      <c r="AL183" s="81"/>
      <c r="AM183" s="81"/>
      <c r="AN183" s="81"/>
      <c r="AO183" s="81"/>
      <c r="AP183" s="81"/>
      <c r="AQ183" s="81"/>
      <c r="AR183" s="81"/>
      <c r="AS183" s="81"/>
      <c r="AT183" s="81"/>
      <c r="AU183" s="81"/>
      <c r="AV183" s="81"/>
      <c r="AW183" s="81"/>
      <c r="AX183" s="81"/>
      <c r="AY183" s="81"/>
      <c r="AZ183" s="81"/>
      <c r="BA183" s="81"/>
      <c r="BB183" s="81"/>
      <c r="BC183" s="81"/>
      <c r="BD183" s="81"/>
      <c r="BE183" s="81"/>
    </row>
    <row r="184" spans="1:57" x14ac:dyDescent="0.25">
      <c r="A184" s="65">
        <v>3234</v>
      </c>
      <c r="B184" s="66"/>
      <c r="C184" s="67"/>
      <c r="D184" s="25" t="s">
        <v>67</v>
      </c>
      <c r="E184" s="11"/>
      <c r="F184" s="11"/>
      <c r="G184" s="11">
        <v>0</v>
      </c>
      <c r="H184" s="1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  <c r="T184" s="81"/>
      <c r="U184" s="81"/>
      <c r="V184" s="81"/>
      <c r="W184" s="81"/>
      <c r="X184" s="81"/>
      <c r="Y184" s="81"/>
      <c r="Z184" s="81"/>
      <c r="AA184" s="81"/>
      <c r="AB184" s="81"/>
      <c r="AC184" s="81"/>
      <c r="AD184" s="81"/>
      <c r="AE184" s="81"/>
      <c r="AF184" s="81"/>
      <c r="AG184" s="81"/>
      <c r="AH184" s="81"/>
      <c r="AI184" s="81"/>
      <c r="AJ184" s="81"/>
      <c r="AK184" s="81"/>
      <c r="AL184" s="81"/>
      <c r="AM184" s="81"/>
      <c r="AN184" s="81"/>
      <c r="AO184" s="81"/>
      <c r="AP184" s="81"/>
      <c r="AQ184" s="81"/>
      <c r="AR184" s="81"/>
      <c r="AS184" s="81"/>
      <c r="AT184" s="81"/>
      <c r="AU184" s="81"/>
      <c r="AV184" s="81"/>
      <c r="AW184" s="81"/>
      <c r="AX184" s="81"/>
      <c r="AY184" s="81"/>
      <c r="AZ184" s="81"/>
      <c r="BA184" s="81"/>
      <c r="BB184" s="81"/>
      <c r="BC184" s="81"/>
      <c r="BD184" s="81"/>
      <c r="BE184" s="81"/>
    </row>
    <row r="185" spans="1:57" x14ac:dyDescent="0.25">
      <c r="A185" s="65">
        <v>3236</v>
      </c>
      <c r="B185" s="66"/>
      <c r="C185" s="67"/>
      <c r="D185" s="25" t="s">
        <v>69</v>
      </c>
      <c r="E185" s="11"/>
      <c r="F185" s="11"/>
      <c r="G185" s="11">
        <v>154.88</v>
      </c>
      <c r="H185" s="11"/>
      <c r="I185" s="81"/>
      <c r="J185" s="81"/>
      <c r="K185" s="81"/>
      <c r="L185" s="81"/>
      <c r="M185" s="81"/>
      <c r="N185" s="81"/>
      <c r="O185" s="81"/>
      <c r="P185" s="81"/>
      <c r="Q185" s="81"/>
      <c r="R185" s="81"/>
      <c r="S185" s="81"/>
      <c r="T185" s="81"/>
      <c r="U185" s="81"/>
      <c r="V185" s="81"/>
      <c r="W185" s="81"/>
      <c r="X185" s="81"/>
      <c r="Y185" s="81"/>
      <c r="Z185" s="81"/>
      <c r="AA185" s="81"/>
      <c r="AB185" s="81"/>
      <c r="AC185" s="81"/>
      <c r="AD185" s="81"/>
      <c r="AE185" s="81"/>
      <c r="AF185" s="81"/>
      <c r="AG185" s="81"/>
      <c r="AH185" s="81"/>
      <c r="AI185" s="81"/>
      <c r="AJ185" s="81"/>
      <c r="AK185" s="81"/>
      <c r="AL185" s="81"/>
      <c r="AM185" s="81"/>
      <c r="AN185" s="81"/>
      <c r="AO185" s="81"/>
      <c r="AP185" s="81"/>
      <c r="AQ185" s="81"/>
      <c r="AR185" s="81"/>
      <c r="AS185" s="81"/>
      <c r="AT185" s="81"/>
      <c r="AU185" s="81"/>
      <c r="AV185" s="81"/>
      <c r="AW185" s="81"/>
      <c r="AX185" s="81"/>
      <c r="AY185" s="81"/>
      <c r="AZ185" s="81"/>
      <c r="BA185" s="81"/>
      <c r="BB185" s="81"/>
      <c r="BC185" s="81"/>
      <c r="BD185" s="81"/>
      <c r="BE185" s="81"/>
    </row>
    <row r="186" spans="1:57" x14ac:dyDescent="0.25">
      <c r="A186" s="65">
        <v>3237</v>
      </c>
      <c r="B186" s="66"/>
      <c r="C186" s="67"/>
      <c r="D186" s="25" t="s">
        <v>70</v>
      </c>
      <c r="E186" s="11"/>
      <c r="F186" s="11"/>
      <c r="G186" s="11">
        <v>2449.6999999999998</v>
      </c>
      <c r="H186" s="11"/>
      <c r="I186" s="81"/>
      <c r="J186" s="81"/>
      <c r="K186" s="81"/>
      <c r="L186" s="81"/>
      <c r="M186" s="81"/>
      <c r="N186" s="81"/>
      <c r="O186" s="81"/>
      <c r="P186" s="81"/>
      <c r="Q186" s="81"/>
      <c r="R186" s="81"/>
      <c r="S186" s="81"/>
      <c r="T186" s="81"/>
      <c r="U186" s="81"/>
      <c r="V186" s="81"/>
      <c r="W186" s="81"/>
      <c r="X186" s="81"/>
      <c r="Y186" s="81"/>
      <c r="Z186" s="81"/>
      <c r="AA186" s="81"/>
      <c r="AB186" s="81"/>
      <c r="AC186" s="81"/>
      <c r="AD186" s="81"/>
      <c r="AE186" s="81"/>
      <c r="AF186" s="81"/>
      <c r="AG186" s="81"/>
      <c r="AH186" s="81"/>
      <c r="AI186" s="81"/>
      <c r="AJ186" s="81"/>
      <c r="AK186" s="81"/>
      <c r="AL186" s="81"/>
      <c r="AM186" s="81"/>
      <c r="AN186" s="81"/>
      <c r="AO186" s="81"/>
      <c r="AP186" s="81"/>
      <c r="AQ186" s="81"/>
      <c r="AR186" s="81"/>
      <c r="AS186" s="81"/>
      <c r="AT186" s="81"/>
      <c r="AU186" s="81"/>
      <c r="AV186" s="81"/>
      <c r="AW186" s="81"/>
      <c r="AX186" s="81"/>
      <c r="AY186" s="81"/>
      <c r="AZ186" s="81"/>
      <c r="BA186" s="81"/>
      <c r="BB186" s="81"/>
      <c r="BC186" s="81"/>
      <c r="BD186" s="81"/>
      <c r="BE186" s="81"/>
    </row>
    <row r="187" spans="1:57" x14ac:dyDescent="0.25">
      <c r="A187" s="65">
        <v>3238</v>
      </c>
      <c r="B187" s="66"/>
      <c r="C187" s="67"/>
      <c r="D187" s="25" t="s">
        <v>71</v>
      </c>
      <c r="E187" s="11"/>
      <c r="F187" s="11"/>
      <c r="G187" s="11">
        <v>0</v>
      </c>
      <c r="H187" s="11"/>
      <c r="I187" s="81"/>
      <c r="J187" s="81"/>
      <c r="K187" s="81"/>
      <c r="L187" s="81"/>
      <c r="M187" s="81"/>
      <c r="N187" s="81"/>
      <c r="O187" s="81"/>
      <c r="P187" s="81"/>
      <c r="Q187" s="81"/>
      <c r="R187" s="81"/>
      <c r="S187" s="81"/>
      <c r="T187" s="81"/>
      <c r="U187" s="81"/>
      <c r="V187" s="81"/>
      <c r="W187" s="81"/>
      <c r="X187" s="81"/>
      <c r="Y187" s="81"/>
      <c r="Z187" s="81"/>
      <c r="AA187" s="81"/>
      <c r="AB187" s="81"/>
      <c r="AC187" s="81"/>
      <c r="AD187" s="81"/>
      <c r="AE187" s="81"/>
      <c r="AF187" s="81"/>
      <c r="AG187" s="81"/>
      <c r="AH187" s="81"/>
      <c r="AI187" s="81"/>
      <c r="AJ187" s="81"/>
      <c r="AK187" s="81"/>
      <c r="AL187" s="81"/>
      <c r="AM187" s="81"/>
      <c r="AN187" s="81"/>
      <c r="AO187" s="81"/>
      <c r="AP187" s="81"/>
      <c r="AQ187" s="81"/>
      <c r="AR187" s="81"/>
      <c r="AS187" s="81"/>
      <c r="AT187" s="81"/>
      <c r="AU187" s="81"/>
      <c r="AV187" s="81"/>
      <c r="AW187" s="81"/>
      <c r="AX187" s="81"/>
      <c r="AY187" s="81"/>
      <c r="AZ187" s="81"/>
      <c r="BA187" s="81"/>
      <c r="BB187" s="81"/>
      <c r="BC187" s="81"/>
      <c r="BD187" s="81"/>
      <c r="BE187" s="81"/>
    </row>
    <row r="188" spans="1:57" x14ac:dyDescent="0.25">
      <c r="A188" s="65">
        <v>3239</v>
      </c>
      <c r="B188" s="66"/>
      <c r="C188" s="67"/>
      <c r="D188" s="25" t="s">
        <v>72</v>
      </c>
      <c r="E188" s="11"/>
      <c r="F188" s="11"/>
      <c r="G188" s="11">
        <v>20</v>
      </c>
      <c r="H188" s="11"/>
      <c r="I188" s="81"/>
      <c r="J188" s="81"/>
      <c r="K188" s="81"/>
      <c r="L188" s="81"/>
      <c r="M188" s="81"/>
      <c r="N188" s="81"/>
      <c r="O188" s="81"/>
      <c r="P188" s="81"/>
      <c r="Q188" s="81"/>
      <c r="R188" s="81"/>
      <c r="S188" s="81"/>
      <c r="T188" s="81"/>
      <c r="U188" s="81"/>
      <c r="V188" s="81"/>
      <c r="W188" s="81"/>
      <c r="X188" s="81"/>
      <c r="Y188" s="81"/>
      <c r="Z188" s="81"/>
      <c r="AA188" s="81"/>
      <c r="AB188" s="81"/>
      <c r="AC188" s="81"/>
      <c r="AD188" s="81"/>
      <c r="AE188" s="81"/>
      <c r="AF188" s="81"/>
      <c r="AG188" s="81"/>
      <c r="AH188" s="81"/>
      <c r="AI188" s="81"/>
      <c r="AJ188" s="81"/>
      <c r="AK188" s="81"/>
      <c r="AL188" s="81"/>
      <c r="AM188" s="81"/>
      <c r="AN188" s="81"/>
      <c r="AO188" s="81"/>
      <c r="AP188" s="81"/>
      <c r="AQ188" s="81"/>
      <c r="AR188" s="81"/>
      <c r="AS188" s="81"/>
      <c r="AT188" s="81"/>
      <c r="AU188" s="81"/>
      <c r="AV188" s="81"/>
      <c r="AW188" s="81"/>
      <c r="AX188" s="81"/>
      <c r="AY188" s="81"/>
      <c r="AZ188" s="81"/>
      <c r="BA188" s="81"/>
      <c r="BB188" s="81"/>
      <c r="BC188" s="81"/>
      <c r="BD188" s="81"/>
      <c r="BE188" s="81"/>
    </row>
    <row r="189" spans="1:57" x14ac:dyDescent="0.25">
      <c r="A189" s="65">
        <v>3292</v>
      </c>
      <c r="B189" s="66"/>
      <c r="C189" s="67"/>
      <c r="D189" s="25" t="s">
        <v>75</v>
      </c>
      <c r="E189" s="11"/>
      <c r="F189" s="11"/>
      <c r="G189" s="11">
        <v>2346.06</v>
      </c>
      <c r="H189" s="1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  <c r="AC189" s="81"/>
      <c r="AD189" s="81"/>
      <c r="AE189" s="81"/>
      <c r="AF189" s="81"/>
      <c r="AG189" s="81"/>
      <c r="AH189" s="81"/>
      <c r="AI189" s="81"/>
      <c r="AJ189" s="81"/>
      <c r="AK189" s="81"/>
      <c r="AL189" s="81"/>
      <c r="AM189" s="81"/>
      <c r="AN189" s="81"/>
      <c r="AO189" s="81"/>
      <c r="AP189" s="81"/>
      <c r="AQ189" s="81"/>
      <c r="AR189" s="81"/>
      <c r="AS189" s="81"/>
      <c r="AT189" s="81"/>
      <c r="AU189" s="81"/>
      <c r="AV189" s="81"/>
      <c r="AW189" s="81"/>
      <c r="AX189" s="81"/>
      <c r="AY189" s="81"/>
      <c r="AZ189" s="81"/>
      <c r="BA189" s="81"/>
      <c r="BB189" s="81"/>
      <c r="BC189" s="81"/>
      <c r="BD189" s="81"/>
      <c r="BE189" s="81"/>
    </row>
    <row r="190" spans="1:57" x14ac:dyDescent="0.25">
      <c r="A190" s="65">
        <v>3293</v>
      </c>
      <c r="B190" s="66"/>
      <c r="C190" s="67"/>
      <c r="D190" s="25" t="s">
        <v>76</v>
      </c>
      <c r="E190" s="11"/>
      <c r="F190" s="11"/>
      <c r="G190" s="11">
        <v>936.17</v>
      </c>
      <c r="H190" s="11"/>
      <c r="I190" s="81"/>
      <c r="J190" s="81"/>
      <c r="K190" s="81"/>
      <c r="L190" s="81"/>
      <c r="M190" s="81"/>
      <c r="N190" s="81"/>
      <c r="O190" s="81"/>
      <c r="P190" s="81"/>
      <c r="Q190" s="81"/>
      <c r="R190" s="81"/>
      <c r="S190" s="81"/>
      <c r="T190" s="81"/>
      <c r="U190" s="81"/>
      <c r="V190" s="81"/>
      <c r="W190" s="81"/>
      <c r="X190" s="81"/>
      <c r="Y190" s="81"/>
      <c r="Z190" s="81"/>
      <c r="AA190" s="81"/>
      <c r="AB190" s="81"/>
      <c r="AC190" s="81"/>
      <c r="AD190" s="81"/>
      <c r="AE190" s="81"/>
      <c r="AF190" s="81"/>
      <c r="AG190" s="81"/>
      <c r="AH190" s="81"/>
      <c r="AI190" s="81"/>
      <c r="AJ190" s="81"/>
      <c r="AK190" s="81"/>
      <c r="AL190" s="81"/>
      <c r="AM190" s="81"/>
      <c r="AN190" s="81"/>
      <c r="AO190" s="81"/>
      <c r="AP190" s="81"/>
      <c r="AQ190" s="81"/>
      <c r="AR190" s="81"/>
      <c r="AS190" s="81"/>
      <c r="AT190" s="81"/>
      <c r="AU190" s="81"/>
      <c r="AV190" s="81"/>
      <c r="AW190" s="81"/>
      <c r="AX190" s="81"/>
      <c r="AY190" s="81"/>
      <c r="AZ190" s="81"/>
      <c r="BA190" s="81"/>
      <c r="BB190" s="81"/>
      <c r="BC190" s="81"/>
      <c r="BD190" s="81"/>
    </row>
    <row r="191" spans="1:57" x14ac:dyDescent="0.25">
      <c r="A191" s="65">
        <v>3294</v>
      </c>
      <c r="B191" s="66"/>
      <c r="C191" s="67"/>
      <c r="D191" s="25" t="s">
        <v>82</v>
      </c>
      <c r="E191" s="11"/>
      <c r="F191" s="11"/>
      <c r="G191" s="11">
        <v>240</v>
      </c>
      <c r="H191" s="11"/>
      <c r="I191" s="81"/>
      <c r="J191" s="81"/>
      <c r="K191" s="81"/>
      <c r="L191" s="81"/>
      <c r="M191" s="81"/>
      <c r="N191" s="81"/>
      <c r="O191" s="81"/>
      <c r="P191" s="81"/>
      <c r="Q191" s="81"/>
      <c r="R191" s="81"/>
      <c r="S191" s="81"/>
      <c r="T191" s="81"/>
      <c r="U191" s="81"/>
      <c r="V191" s="81"/>
      <c r="W191" s="81"/>
      <c r="X191" s="81"/>
      <c r="Y191" s="81"/>
      <c r="Z191" s="81"/>
      <c r="AA191" s="81"/>
      <c r="AB191" s="81"/>
      <c r="AC191" s="81"/>
      <c r="AD191" s="81"/>
      <c r="AE191" s="81"/>
      <c r="AF191" s="81"/>
      <c r="AG191" s="81"/>
      <c r="AH191" s="81"/>
      <c r="AI191" s="81"/>
      <c r="AJ191" s="81"/>
      <c r="AK191" s="81"/>
      <c r="AL191" s="81"/>
      <c r="AM191" s="81"/>
      <c r="AN191" s="81"/>
      <c r="AO191" s="81"/>
      <c r="AP191" s="81"/>
      <c r="AQ191" s="81"/>
      <c r="AR191" s="81"/>
      <c r="AS191" s="81"/>
      <c r="AT191" s="81"/>
      <c r="AU191" s="81"/>
      <c r="AV191" s="81"/>
      <c r="AW191" s="81"/>
      <c r="AX191" s="81"/>
      <c r="AY191" s="81"/>
      <c r="AZ191" s="81"/>
      <c r="BA191" s="81"/>
      <c r="BB191" s="81"/>
      <c r="BC191" s="81"/>
      <c r="BD191" s="81"/>
    </row>
    <row r="192" spans="1:57" x14ac:dyDescent="0.25">
      <c r="A192" s="65">
        <v>3295</v>
      </c>
      <c r="B192" s="66"/>
      <c r="C192" s="67"/>
      <c r="D192" s="25" t="s">
        <v>78</v>
      </c>
      <c r="E192" s="11"/>
      <c r="F192" s="11"/>
      <c r="G192" s="11">
        <v>40</v>
      </c>
      <c r="H192" s="11"/>
      <c r="I192" s="81"/>
      <c r="J192" s="81"/>
      <c r="K192" s="81"/>
      <c r="L192" s="81"/>
      <c r="M192" s="81"/>
      <c r="N192" s="81"/>
      <c r="O192" s="81"/>
      <c r="P192" s="81"/>
      <c r="Q192" s="81"/>
      <c r="R192" s="81"/>
      <c r="S192" s="81"/>
      <c r="T192" s="81"/>
      <c r="U192" s="81"/>
      <c r="V192" s="81"/>
      <c r="W192" s="81"/>
      <c r="X192" s="81"/>
      <c r="Y192" s="81"/>
      <c r="Z192" s="81"/>
      <c r="AA192" s="81"/>
      <c r="AB192" s="81"/>
      <c r="AC192" s="81"/>
      <c r="AD192" s="81"/>
      <c r="AE192" s="81"/>
      <c r="AF192" s="81"/>
      <c r="AG192" s="81"/>
      <c r="AH192" s="81"/>
      <c r="AI192" s="81"/>
      <c r="AJ192" s="81"/>
      <c r="AK192" s="81"/>
      <c r="AL192" s="81"/>
      <c r="AM192" s="81"/>
      <c r="AN192" s="81"/>
      <c r="AO192" s="81"/>
      <c r="AP192" s="81"/>
      <c r="AQ192" s="81"/>
      <c r="AR192" s="81"/>
      <c r="AS192" s="81"/>
      <c r="AT192" s="81"/>
      <c r="AU192" s="81"/>
      <c r="AV192" s="81"/>
      <c r="AW192" s="81"/>
      <c r="AX192" s="81"/>
      <c r="AY192" s="81"/>
      <c r="AZ192" s="81"/>
      <c r="BA192" s="81"/>
      <c r="BB192" s="81"/>
      <c r="BC192" s="81"/>
      <c r="BD192" s="81"/>
    </row>
    <row r="193" spans="1:56" x14ac:dyDescent="0.25">
      <c r="A193" s="65">
        <v>3296</v>
      </c>
      <c r="B193" s="66"/>
      <c r="C193" s="67"/>
      <c r="D193" s="25" t="s">
        <v>83</v>
      </c>
      <c r="E193" s="11"/>
      <c r="F193" s="11"/>
      <c r="G193" s="11">
        <f t="shared" ref="G193:G262" si="43">F193</f>
        <v>0</v>
      </c>
      <c r="H193" s="11"/>
      <c r="I193" s="81"/>
      <c r="J193" s="81"/>
      <c r="K193" s="81"/>
      <c r="L193" s="81"/>
      <c r="M193" s="81"/>
      <c r="N193" s="81"/>
      <c r="O193" s="81"/>
      <c r="P193" s="81"/>
      <c r="Q193" s="81"/>
      <c r="R193" s="81"/>
      <c r="S193" s="81"/>
      <c r="T193" s="81"/>
      <c r="U193" s="81"/>
      <c r="V193" s="81"/>
      <c r="W193" s="81"/>
      <c r="X193" s="81"/>
      <c r="Y193" s="81"/>
      <c r="Z193" s="81"/>
      <c r="AA193" s="81"/>
      <c r="AB193" s="81"/>
      <c r="AC193" s="81"/>
      <c r="AD193" s="81"/>
      <c r="AE193" s="81"/>
      <c r="AF193" s="81"/>
      <c r="AG193" s="81"/>
      <c r="AH193" s="81"/>
      <c r="AI193" s="81"/>
      <c r="AJ193" s="81"/>
      <c r="AK193" s="81"/>
      <c r="AL193" s="81"/>
      <c r="AM193" s="81"/>
      <c r="AN193" s="81"/>
      <c r="AO193" s="81"/>
      <c r="AP193" s="81"/>
      <c r="AQ193" s="81"/>
      <c r="AR193" s="81"/>
      <c r="AS193" s="81"/>
      <c r="AT193" s="81"/>
      <c r="AU193" s="81"/>
      <c r="AV193" s="81"/>
      <c r="AW193" s="81"/>
      <c r="AX193" s="81"/>
      <c r="AY193" s="81"/>
      <c r="AZ193" s="81"/>
      <c r="BA193" s="81"/>
      <c r="BB193" s="81"/>
      <c r="BC193" s="81"/>
      <c r="BD193" s="81"/>
    </row>
    <row r="194" spans="1:56" ht="26.25" x14ac:dyDescent="0.25">
      <c r="A194" s="65">
        <v>3299</v>
      </c>
      <c r="B194" s="66"/>
      <c r="C194" s="67"/>
      <c r="D194" s="25" t="s">
        <v>73</v>
      </c>
      <c r="E194" s="11"/>
      <c r="F194" s="11"/>
      <c r="G194" s="11">
        <v>1059.1400000000001</v>
      </c>
      <c r="H194" s="11"/>
      <c r="I194" s="81"/>
      <c r="J194" s="81"/>
      <c r="K194" s="81"/>
      <c r="L194" s="81"/>
      <c r="M194" s="81"/>
      <c r="N194" s="81"/>
      <c r="O194" s="81"/>
      <c r="P194" s="81"/>
      <c r="Q194" s="81"/>
      <c r="R194" s="81"/>
      <c r="S194" s="81"/>
      <c r="T194" s="81"/>
      <c r="U194" s="81"/>
      <c r="V194" s="81"/>
      <c r="W194" s="81"/>
      <c r="X194" s="81"/>
      <c r="Y194" s="81"/>
      <c r="Z194" s="81"/>
      <c r="AA194" s="81"/>
      <c r="AB194" s="81"/>
      <c r="AC194" s="81"/>
      <c r="AD194" s="81"/>
      <c r="AE194" s="81"/>
      <c r="AF194" s="81"/>
      <c r="AG194" s="81"/>
      <c r="AH194" s="81"/>
      <c r="AI194" s="81"/>
      <c r="AJ194" s="81"/>
      <c r="AK194" s="81"/>
      <c r="AL194" s="81"/>
      <c r="AM194" s="81"/>
      <c r="AN194" s="81"/>
      <c r="AO194" s="81"/>
      <c r="AP194" s="81"/>
      <c r="AQ194" s="81"/>
      <c r="AR194" s="81"/>
      <c r="AS194" s="81"/>
      <c r="AT194" s="81"/>
      <c r="AU194" s="81"/>
      <c r="AV194" s="81"/>
      <c r="AW194" s="81"/>
      <c r="AX194" s="81"/>
      <c r="AY194" s="81"/>
      <c r="AZ194" s="81"/>
      <c r="BA194" s="81"/>
      <c r="BB194" s="81"/>
      <c r="BC194" s="81"/>
      <c r="BD194" s="81"/>
    </row>
    <row r="195" spans="1:56" x14ac:dyDescent="0.25">
      <c r="A195" s="33">
        <v>34</v>
      </c>
      <c r="B195" s="63"/>
      <c r="C195" s="64"/>
      <c r="D195" s="27" t="s">
        <v>87</v>
      </c>
      <c r="E195" s="6">
        <v>398.17</v>
      </c>
      <c r="F195" s="6">
        <v>250</v>
      </c>
      <c r="G195" s="6">
        <f>SUM(G196:G197)</f>
        <v>0</v>
      </c>
      <c r="H195" s="6">
        <f t="shared" si="42"/>
        <v>0</v>
      </c>
      <c r="I195" s="87"/>
      <c r="J195" s="87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  <c r="AA195" s="87"/>
      <c r="AB195" s="87"/>
      <c r="AC195" s="87"/>
      <c r="AD195" s="87"/>
      <c r="AE195" s="87"/>
      <c r="AF195" s="87"/>
      <c r="AG195" s="87"/>
      <c r="AH195" s="87"/>
      <c r="AI195" s="87"/>
      <c r="AJ195" s="87"/>
      <c r="AK195" s="87"/>
      <c r="AL195" s="87"/>
      <c r="AM195" s="87"/>
      <c r="AN195" s="87"/>
      <c r="AO195" s="87"/>
      <c r="AP195" s="87"/>
      <c r="AQ195" s="87"/>
      <c r="AR195" s="87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</row>
    <row r="196" spans="1:56" ht="26.25" x14ac:dyDescent="0.25">
      <c r="A196" s="65">
        <v>3431</v>
      </c>
      <c r="B196" s="66"/>
      <c r="C196" s="67"/>
      <c r="D196" s="25" t="s">
        <v>89</v>
      </c>
      <c r="E196" s="11"/>
      <c r="F196" s="11"/>
      <c r="G196" s="11">
        <v>0</v>
      </c>
      <c r="H196" s="11"/>
      <c r="I196" s="81"/>
      <c r="J196" s="81"/>
      <c r="K196" s="81"/>
      <c r="L196" s="81"/>
      <c r="M196" s="81"/>
      <c r="N196" s="81"/>
      <c r="O196" s="81"/>
      <c r="P196" s="81"/>
      <c r="Q196" s="81"/>
      <c r="R196" s="81"/>
      <c r="S196" s="81"/>
      <c r="T196" s="81"/>
      <c r="U196" s="81"/>
      <c r="V196" s="81"/>
      <c r="W196" s="81"/>
      <c r="X196" s="81"/>
      <c r="Y196" s="81"/>
      <c r="Z196" s="81"/>
      <c r="AA196" s="81"/>
      <c r="AB196" s="81"/>
      <c r="AC196" s="81"/>
      <c r="AD196" s="81"/>
      <c r="AE196" s="81"/>
      <c r="AF196" s="81"/>
      <c r="AG196" s="81"/>
      <c r="AH196" s="81"/>
      <c r="AI196" s="81"/>
      <c r="AJ196" s="81"/>
      <c r="AK196" s="81"/>
      <c r="AL196" s="81"/>
      <c r="AM196" s="81"/>
      <c r="AN196" s="81"/>
      <c r="AO196" s="81"/>
      <c r="AP196" s="81"/>
      <c r="AQ196" s="81"/>
      <c r="AR196" s="81"/>
      <c r="AS196" s="81"/>
      <c r="AT196" s="81"/>
      <c r="AU196" s="81"/>
      <c r="AV196" s="81"/>
      <c r="AW196" s="81"/>
      <c r="AX196" s="81"/>
      <c r="AY196" s="81"/>
      <c r="AZ196" s="81"/>
      <c r="BA196" s="81"/>
      <c r="BB196" s="81"/>
      <c r="BC196" s="81"/>
      <c r="BD196" s="81"/>
    </row>
    <row r="197" spans="1:56" x14ac:dyDescent="0.25">
      <c r="A197" s="65">
        <v>3433</v>
      </c>
      <c r="B197" s="66"/>
      <c r="C197" s="67"/>
      <c r="D197" s="25" t="s">
        <v>90</v>
      </c>
      <c r="E197" s="11"/>
      <c r="F197" s="11"/>
      <c r="G197" s="11">
        <f t="shared" si="43"/>
        <v>0</v>
      </c>
      <c r="H197" s="11"/>
      <c r="I197" s="81"/>
      <c r="J197" s="81"/>
      <c r="K197" s="81"/>
      <c r="L197" s="81"/>
      <c r="M197" s="81"/>
      <c r="N197" s="81"/>
      <c r="O197" s="81"/>
      <c r="P197" s="81"/>
      <c r="Q197" s="81"/>
      <c r="R197" s="81"/>
      <c r="S197" s="81"/>
      <c r="T197" s="81"/>
      <c r="U197" s="81"/>
      <c r="V197" s="81"/>
      <c r="W197" s="81"/>
      <c r="X197" s="81"/>
      <c r="Y197" s="81"/>
      <c r="Z197" s="81"/>
      <c r="AA197" s="81"/>
      <c r="AB197" s="81"/>
      <c r="AC197" s="81"/>
      <c r="AD197" s="81"/>
      <c r="AE197" s="81"/>
      <c r="AF197" s="81"/>
      <c r="AG197" s="81"/>
      <c r="AH197" s="81"/>
      <c r="AI197" s="81"/>
      <c r="AJ197" s="81"/>
      <c r="AK197" s="81"/>
      <c r="AL197" s="81"/>
      <c r="AM197" s="81"/>
      <c r="AN197" s="81"/>
      <c r="AO197" s="81"/>
      <c r="AP197" s="81"/>
      <c r="AQ197" s="81"/>
      <c r="AR197" s="81"/>
      <c r="AS197" s="81"/>
      <c r="AT197" s="81"/>
      <c r="AU197" s="81"/>
      <c r="AV197" s="81"/>
      <c r="AW197" s="81"/>
      <c r="AX197" s="81"/>
      <c r="AY197" s="81"/>
      <c r="AZ197" s="81"/>
      <c r="BA197" s="81"/>
      <c r="BB197" s="81"/>
      <c r="BC197" s="81"/>
      <c r="BD197" s="81"/>
    </row>
    <row r="198" spans="1:56" ht="25.5" x14ac:dyDescent="0.25">
      <c r="A198" s="208">
        <v>36</v>
      </c>
      <c r="B198" s="209"/>
      <c r="C198" s="210"/>
      <c r="D198" s="19" t="s">
        <v>224</v>
      </c>
      <c r="E198" s="6"/>
      <c r="F198" s="6">
        <v>50</v>
      </c>
      <c r="G198" s="6">
        <f>G199</f>
        <v>0</v>
      </c>
      <c r="H198" s="6"/>
      <c r="I198" s="87"/>
      <c r="J198" s="87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7"/>
      <c r="AL198" s="87"/>
      <c r="AM198" s="87"/>
      <c r="AN198" s="87"/>
      <c r="AO198" s="87"/>
      <c r="AP198" s="87"/>
      <c r="AQ198" s="87"/>
      <c r="AR198" s="87"/>
      <c r="AS198" s="87"/>
      <c r="AT198" s="87"/>
      <c r="AU198" s="87"/>
      <c r="AV198" s="87"/>
      <c r="AW198" s="87"/>
      <c r="AX198" s="87"/>
      <c r="AY198" s="87"/>
      <c r="AZ198" s="87"/>
      <c r="BA198" s="87"/>
      <c r="BB198" s="87"/>
      <c r="BC198" s="87"/>
      <c r="BD198" s="87"/>
    </row>
    <row r="199" spans="1:56" ht="39" x14ac:dyDescent="0.25">
      <c r="A199" s="65">
        <v>3691</v>
      </c>
      <c r="B199" s="66"/>
      <c r="C199" s="67"/>
      <c r="D199" s="25" t="s">
        <v>234</v>
      </c>
      <c r="E199" s="11"/>
      <c r="F199" s="11"/>
      <c r="G199" s="11">
        <v>0</v>
      </c>
      <c r="H199" s="1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</row>
    <row r="200" spans="1:56" x14ac:dyDescent="0.25">
      <c r="A200" s="33">
        <v>38</v>
      </c>
      <c r="B200" s="63"/>
      <c r="C200" s="64"/>
      <c r="D200" s="72" t="s">
        <v>95</v>
      </c>
      <c r="E200" s="6">
        <v>0</v>
      </c>
      <c r="F200" s="6">
        <v>0</v>
      </c>
      <c r="G200" s="6">
        <f>G201</f>
        <v>0</v>
      </c>
      <c r="H200" s="6">
        <v>0</v>
      </c>
      <c r="I200" s="87"/>
      <c r="J200" s="87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  <c r="AA200" s="87"/>
      <c r="AB200" s="87"/>
      <c r="AC200" s="87"/>
      <c r="AD200" s="87"/>
      <c r="AE200" s="87"/>
      <c r="AF200" s="87"/>
      <c r="AG200" s="87"/>
      <c r="AH200" s="87"/>
      <c r="AI200" s="87"/>
      <c r="AJ200" s="87"/>
      <c r="AK200" s="87"/>
      <c r="AL200" s="87"/>
      <c r="AM200" s="87"/>
      <c r="AN200" s="87"/>
      <c r="AO200" s="87"/>
      <c r="AP200" s="87"/>
      <c r="AQ200" s="87"/>
      <c r="AR200" s="87"/>
      <c r="AS200" s="87"/>
      <c r="AT200" s="87"/>
      <c r="AU200" s="87"/>
      <c r="AV200" s="87"/>
      <c r="AW200" s="87"/>
      <c r="AX200" s="87"/>
      <c r="AY200" s="87"/>
      <c r="AZ200" s="87"/>
      <c r="BA200" s="87"/>
      <c r="BB200" s="87"/>
      <c r="BC200" s="87"/>
      <c r="BD200" s="87"/>
    </row>
    <row r="201" spans="1:56" x14ac:dyDescent="0.25">
      <c r="A201" s="65">
        <v>3812</v>
      </c>
      <c r="B201" s="66"/>
      <c r="C201" s="67"/>
      <c r="D201" s="31" t="s">
        <v>96</v>
      </c>
      <c r="E201" s="11"/>
      <c r="F201" s="11"/>
      <c r="G201" s="11">
        <v>0</v>
      </c>
      <c r="H201" s="11"/>
      <c r="I201" s="81"/>
      <c r="J201" s="81"/>
      <c r="K201" s="81"/>
      <c r="L201" s="81"/>
      <c r="M201" s="81"/>
      <c r="N201" s="81"/>
      <c r="O201" s="81"/>
      <c r="P201" s="81"/>
      <c r="Q201" s="81"/>
      <c r="R201" s="81"/>
      <c r="S201" s="81"/>
      <c r="T201" s="81"/>
      <c r="U201" s="81"/>
      <c r="V201" s="81"/>
      <c r="W201" s="81"/>
      <c r="X201" s="81"/>
      <c r="Y201" s="81"/>
      <c r="Z201" s="81"/>
      <c r="AA201" s="81"/>
      <c r="AB201" s="81"/>
      <c r="AC201" s="81"/>
      <c r="AD201" s="81"/>
      <c r="AE201" s="81"/>
      <c r="AF201" s="81"/>
      <c r="AG201" s="81"/>
      <c r="AH201" s="81"/>
      <c r="AI201" s="81"/>
      <c r="AJ201" s="81"/>
      <c r="AK201" s="81"/>
      <c r="AL201" s="81"/>
      <c r="AM201" s="81"/>
      <c r="AN201" s="81"/>
      <c r="AO201" s="81"/>
      <c r="AP201" s="81"/>
      <c r="AQ201" s="81"/>
      <c r="AR201" s="81"/>
      <c r="AS201" s="81"/>
      <c r="AT201" s="81"/>
      <c r="AU201" s="81"/>
      <c r="AV201" s="81"/>
      <c r="AW201" s="81"/>
      <c r="AX201" s="81"/>
      <c r="AY201" s="81"/>
      <c r="AZ201" s="81"/>
      <c r="BA201" s="81"/>
      <c r="BB201" s="81"/>
      <c r="BC201" s="81"/>
      <c r="BD201" s="81"/>
    </row>
    <row r="202" spans="1:56" ht="15" customHeight="1" x14ac:dyDescent="0.25">
      <c r="A202" s="292" t="s">
        <v>157</v>
      </c>
      <c r="B202" s="292"/>
      <c r="C202" s="292"/>
      <c r="D202" s="74" t="s">
        <v>26</v>
      </c>
      <c r="E202" s="12">
        <f>E203</f>
        <v>10219.66</v>
      </c>
      <c r="F202" s="12">
        <f t="shared" ref="F202" si="44">F203</f>
        <v>17300</v>
      </c>
      <c r="G202" s="12">
        <f>G203</f>
        <v>7858.87</v>
      </c>
      <c r="H202" s="12">
        <f t="shared" si="42"/>
        <v>45.426994219653174</v>
      </c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5"/>
      <c r="BD202" s="85"/>
    </row>
    <row r="203" spans="1:56" x14ac:dyDescent="0.25">
      <c r="A203" s="33">
        <v>32</v>
      </c>
      <c r="B203" s="63"/>
      <c r="C203" s="64"/>
      <c r="D203" s="27" t="s">
        <v>50</v>
      </c>
      <c r="E203" s="6">
        <v>10219.66</v>
      </c>
      <c r="F203" s="6">
        <v>17300</v>
      </c>
      <c r="G203" s="6">
        <f>SUM(G204:G226)</f>
        <v>7858.87</v>
      </c>
      <c r="H203" s="6">
        <f t="shared" si="42"/>
        <v>45.426994219653174</v>
      </c>
      <c r="I203" s="87"/>
      <c r="J203" s="87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  <c r="AA203" s="87"/>
      <c r="AB203" s="87"/>
      <c r="AC203" s="87"/>
      <c r="AD203" s="87"/>
      <c r="AE203" s="87"/>
      <c r="AF203" s="87"/>
      <c r="AG203" s="87"/>
      <c r="AH203" s="87"/>
      <c r="AI203" s="87"/>
      <c r="AJ203" s="87"/>
      <c r="AK203" s="87"/>
      <c r="AL203" s="87"/>
      <c r="AM203" s="87"/>
      <c r="AN203" s="87"/>
      <c r="AO203" s="87"/>
      <c r="AP203" s="87"/>
      <c r="AQ203" s="87"/>
      <c r="AR203" s="87"/>
      <c r="AS203" s="87"/>
      <c r="AT203" s="87"/>
      <c r="AU203" s="87"/>
      <c r="AV203" s="87"/>
      <c r="AW203" s="87"/>
      <c r="AX203" s="87"/>
      <c r="AY203" s="87"/>
      <c r="AZ203" s="87"/>
      <c r="BA203" s="87"/>
      <c r="BB203" s="87"/>
      <c r="BC203" s="87"/>
      <c r="BD203" s="87"/>
    </row>
    <row r="204" spans="1:56" x14ac:dyDescent="0.25">
      <c r="A204" s="65">
        <v>3211</v>
      </c>
      <c r="B204" s="66"/>
      <c r="C204" s="67"/>
      <c r="D204" s="25" t="s">
        <v>52</v>
      </c>
      <c r="E204" s="11"/>
      <c r="F204" s="11"/>
      <c r="G204" s="11">
        <f t="shared" si="43"/>
        <v>0</v>
      </c>
      <c r="H204" s="11"/>
      <c r="I204" s="81"/>
      <c r="J204" s="81"/>
      <c r="K204" s="81"/>
      <c r="L204" s="81"/>
      <c r="M204" s="81"/>
      <c r="N204" s="81"/>
      <c r="O204" s="81"/>
      <c r="P204" s="81"/>
      <c r="Q204" s="81"/>
      <c r="R204" s="81"/>
      <c r="S204" s="81"/>
      <c r="T204" s="81"/>
      <c r="U204" s="81"/>
      <c r="V204" s="81"/>
      <c r="W204" s="81"/>
      <c r="X204" s="81"/>
      <c r="Y204" s="81"/>
      <c r="Z204" s="81"/>
      <c r="AA204" s="81"/>
      <c r="AB204" s="81"/>
      <c r="AC204" s="81"/>
      <c r="AD204" s="81"/>
      <c r="AE204" s="81"/>
      <c r="AF204" s="81"/>
      <c r="AG204" s="81"/>
      <c r="AH204" s="81"/>
      <c r="AI204" s="81"/>
      <c r="AJ204" s="81"/>
      <c r="AK204" s="81"/>
      <c r="AL204" s="81"/>
      <c r="AM204" s="81"/>
      <c r="AN204" s="81"/>
      <c r="AO204" s="81"/>
      <c r="AP204" s="81"/>
      <c r="AQ204" s="81"/>
      <c r="AR204" s="81"/>
      <c r="AS204" s="81"/>
      <c r="AT204" s="81"/>
      <c r="AU204" s="81"/>
      <c r="AV204" s="81"/>
      <c r="AW204" s="81"/>
      <c r="AX204" s="81"/>
      <c r="AY204" s="81"/>
      <c r="AZ204" s="81"/>
      <c r="BA204" s="81"/>
      <c r="BB204" s="81"/>
      <c r="BC204" s="81"/>
      <c r="BD204" s="81"/>
    </row>
    <row r="205" spans="1:56" x14ac:dyDescent="0.25">
      <c r="A205" s="65">
        <v>3213</v>
      </c>
      <c r="B205" s="66"/>
      <c r="C205" s="67"/>
      <c r="D205" s="25" t="s">
        <v>54</v>
      </c>
      <c r="E205" s="11"/>
      <c r="F205" s="11"/>
      <c r="G205" s="11">
        <f t="shared" si="43"/>
        <v>0</v>
      </c>
      <c r="H205" s="11"/>
      <c r="I205" s="81"/>
      <c r="J205" s="81"/>
      <c r="K205" s="81"/>
      <c r="L205" s="81"/>
      <c r="M205" s="81"/>
      <c r="N205" s="81"/>
      <c r="O205" s="81"/>
      <c r="P205" s="81"/>
      <c r="Q205" s="81"/>
      <c r="R205" s="81"/>
      <c r="S205" s="81"/>
      <c r="T205" s="81"/>
      <c r="U205" s="81"/>
      <c r="V205" s="81"/>
      <c r="W205" s="81"/>
      <c r="X205" s="81"/>
      <c r="Y205" s="81"/>
      <c r="Z205" s="81"/>
      <c r="AA205" s="81"/>
      <c r="AB205" s="81"/>
      <c r="AC205" s="81"/>
      <c r="AD205" s="81"/>
      <c r="AE205" s="81"/>
      <c r="AF205" s="81"/>
      <c r="AG205" s="81"/>
      <c r="AH205" s="81"/>
      <c r="AI205" s="81"/>
      <c r="AJ205" s="81"/>
      <c r="AK205" s="81"/>
      <c r="AL205" s="81"/>
      <c r="AM205" s="81"/>
      <c r="AN205" s="81"/>
      <c r="AO205" s="81"/>
      <c r="AP205" s="81"/>
      <c r="AQ205" s="81"/>
      <c r="AR205" s="81"/>
      <c r="AS205" s="81"/>
      <c r="AT205" s="81"/>
      <c r="AU205" s="81"/>
      <c r="AV205" s="81"/>
      <c r="AW205" s="81"/>
      <c r="AX205" s="81"/>
      <c r="AY205" s="81"/>
      <c r="AZ205" s="81"/>
      <c r="BA205" s="81"/>
      <c r="BB205" s="81"/>
      <c r="BC205" s="81"/>
      <c r="BD205" s="81"/>
    </row>
    <row r="206" spans="1:56" ht="26.25" x14ac:dyDescent="0.25">
      <c r="A206" s="65">
        <v>3214</v>
      </c>
      <c r="B206" s="66"/>
      <c r="C206" s="67"/>
      <c r="D206" s="25" t="s">
        <v>55</v>
      </c>
      <c r="E206" s="11"/>
      <c r="F206" s="11"/>
      <c r="G206" s="11">
        <f t="shared" si="43"/>
        <v>0</v>
      </c>
      <c r="H206" s="11"/>
      <c r="I206" s="81"/>
      <c r="J206" s="81"/>
      <c r="K206" s="81"/>
      <c r="L206" s="81"/>
      <c r="M206" s="81"/>
      <c r="N206" s="81"/>
      <c r="O206" s="81"/>
      <c r="P206" s="81"/>
      <c r="Q206" s="81"/>
      <c r="R206" s="81"/>
      <c r="S206" s="81"/>
      <c r="T206" s="81"/>
      <c r="U206" s="81"/>
      <c r="V206" s="81"/>
      <c r="W206" s="81"/>
      <c r="X206" s="81"/>
      <c r="Y206" s="81"/>
      <c r="Z206" s="81"/>
      <c r="AA206" s="81"/>
      <c r="AB206" s="81"/>
      <c r="AC206" s="81"/>
      <c r="AD206" s="81"/>
      <c r="AE206" s="81"/>
      <c r="AF206" s="81"/>
      <c r="AG206" s="81"/>
      <c r="AH206" s="81"/>
      <c r="AI206" s="81"/>
      <c r="AJ206" s="81"/>
      <c r="AK206" s="81"/>
      <c r="AL206" s="81"/>
      <c r="AM206" s="81"/>
      <c r="AN206" s="81"/>
      <c r="AO206" s="81"/>
      <c r="AP206" s="81"/>
      <c r="AQ206" s="81"/>
      <c r="AR206" s="81"/>
      <c r="AS206" s="81"/>
      <c r="AT206" s="81"/>
      <c r="AU206" s="81"/>
      <c r="AV206" s="81"/>
      <c r="AW206" s="81"/>
      <c r="AX206" s="81"/>
      <c r="AY206" s="81"/>
      <c r="AZ206" s="81"/>
      <c r="BA206" s="81"/>
      <c r="BB206" s="81"/>
      <c r="BC206" s="81"/>
      <c r="BD206" s="81"/>
    </row>
    <row r="207" spans="1:56" ht="26.25" x14ac:dyDescent="0.25">
      <c r="A207" s="65">
        <v>3221</v>
      </c>
      <c r="B207" s="66"/>
      <c r="C207" s="67"/>
      <c r="D207" s="25" t="s">
        <v>226</v>
      </c>
      <c r="E207" s="11"/>
      <c r="F207" s="11"/>
      <c r="G207" s="11">
        <v>6747.62</v>
      </c>
      <c r="H207" s="11"/>
      <c r="I207" s="81"/>
      <c r="J207" s="81"/>
      <c r="K207" s="81"/>
      <c r="L207" s="81"/>
      <c r="M207" s="81"/>
      <c r="N207" s="81"/>
      <c r="O207" s="81"/>
      <c r="P207" s="81"/>
      <c r="Q207" s="81"/>
      <c r="R207" s="81"/>
      <c r="S207" s="81"/>
      <c r="T207" s="81"/>
      <c r="U207" s="81"/>
      <c r="V207" s="81"/>
      <c r="W207" s="81"/>
      <c r="X207" s="81"/>
      <c r="Y207" s="81"/>
      <c r="Z207" s="81"/>
      <c r="AA207" s="81"/>
      <c r="AB207" s="81"/>
      <c r="AC207" s="81"/>
      <c r="AD207" s="81"/>
      <c r="AE207" s="81"/>
      <c r="AF207" s="81"/>
      <c r="AG207" s="81"/>
      <c r="AH207" s="81"/>
      <c r="AI207" s="81"/>
      <c r="AJ207" s="81"/>
      <c r="AK207" s="81"/>
      <c r="AL207" s="81"/>
      <c r="AM207" s="81"/>
      <c r="AN207" s="81"/>
      <c r="AO207" s="81"/>
      <c r="AP207" s="81"/>
      <c r="AQ207" s="81"/>
      <c r="AR207" s="81"/>
      <c r="AS207" s="81"/>
      <c r="AT207" s="81"/>
      <c r="AU207" s="81"/>
      <c r="AV207" s="81"/>
      <c r="AW207" s="81"/>
      <c r="AX207" s="81"/>
      <c r="AY207" s="81"/>
      <c r="AZ207" s="81"/>
      <c r="BA207" s="81"/>
      <c r="BB207" s="81"/>
      <c r="BC207" s="81"/>
      <c r="BD207" s="81"/>
    </row>
    <row r="208" spans="1:56" x14ac:dyDescent="0.25">
      <c r="A208" s="65">
        <v>3222</v>
      </c>
      <c r="B208" s="66"/>
      <c r="C208" s="67"/>
      <c r="D208" s="25" t="s">
        <v>58</v>
      </c>
      <c r="E208" s="11"/>
      <c r="F208" s="11"/>
      <c r="G208" s="11">
        <f t="shared" si="43"/>
        <v>0</v>
      </c>
      <c r="H208" s="1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1"/>
      <c r="V208" s="81"/>
      <c r="W208" s="81"/>
      <c r="X208" s="81"/>
      <c r="Y208" s="81"/>
      <c r="Z208" s="81"/>
      <c r="AA208" s="81"/>
      <c r="AB208" s="81"/>
      <c r="AC208" s="81"/>
      <c r="AD208" s="81"/>
      <c r="AE208" s="81"/>
      <c r="AF208" s="81"/>
      <c r="AG208" s="81"/>
      <c r="AH208" s="81"/>
      <c r="AI208" s="81"/>
      <c r="AJ208" s="81"/>
      <c r="AK208" s="81"/>
      <c r="AL208" s="81"/>
      <c r="AM208" s="81"/>
      <c r="AN208" s="81"/>
      <c r="AO208" s="81"/>
      <c r="AP208" s="81"/>
      <c r="AQ208" s="81"/>
      <c r="AR208" s="81"/>
      <c r="AS208" s="81"/>
      <c r="AT208" s="81"/>
      <c r="AU208" s="81"/>
      <c r="AV208" s="81"/>
      <c r="AW208" s="81"/>
      <c r="AX208" s="81"/>
      <c r="AY208" s="81"/>
      <c r="AZ208" s="81"/>
      <c r="BA208" s="81"/>
      <c r="BB208" s="81"/>
      <c r="BC208" s="81"/>
      <c r="BD208" s="81"/>
    </row>
    <row r="209" spans="1:56" x14ac:dyDescent="0.25">
      <c r="A209" s="65">
        <v>3223</v>
      </c>
      <c r="B209" s="66"/>
      <c r="C209" s="67"/>
      <c r="D209" s="25" t="s">
        <v>59</v>
      </c>
      <c r="E209" s="11"/>
      <c r="F209" s="11"/>
      <c r="G209" s="11">
        <f t="shared" si="43"/>
        <v>0</v>
      </c>
      <c r="H209" s="11"/>
      <c r="I209" s="81"/>
      <c r="J209" s="81"/>
      <c r="K209" s="81"/>
      <c r="L209" s="81"/>
      <c r="M209" s="81"/>
      <c r="N209" s="81"/>
      <c r="O209" s="81"/>
      <c r="P209" s="81"/>
      <c r="Q209" s="81"/>
      <c r="R209" s="81"/>
      <c r="S209" s="81"/>
      <c r="T209" s="81"/>
      <c r="U209" s="81"/>
      <c r="V209" s="81"/>
      <c r="W209" s="81"/>
      <c r="X209" s="81"/>
      <c r="Y209" s="81"/>
      <c r="Z209" s="81"/>
      <c r="AA209" s="81"/>
      <c r="AB209" s="81"/>
      <c r="AC209" s="81"/>
      <c r="AD209" s="81"/>
      <c r="AE209" s="81"/>
      <c r="AF209" s="81"/>
      <c r="AG209" s="81"/>
      <c r="AH209" s="81"/>
      <c r="AI209" s="81"/>
      <c r="AJ209" s="81"/>
      <c r="AK209" s="81"/>
      <c r="AL209" s="81"/>
      <c r="AM209" s="81"/>
      <c r="AN209" s="81"/>
      <c r="AO209" s="81"/>
      <c r="AP209" s="81"/>
      <c r="AQ209" s="81"/>
      <c r="AR209" s="81"/>
      <c r="AS209" s="81"/>
      <c r="AT209" s="81"/>
      <c r="AU209" s="81"/>
      <c r="AV209" s="81"/>
      <c r="AW209" s="81"/>
      <c r="AX209" s="81"/>
      <c r="AY209" s="81"/>
      <c r="AZ209" s="81"/>
      <c r="BA209" s="81"/>
      <c r="BB209" s="81"/>
      <c r="BC209" s="81"/>
      <c r="BD209" s="81"/>
    </row>
    <row r="210" spans="1:56" ht="26.25" x14ac:dyDescent="0.25">
      <c r="A210" s="65">
        <v>3224</v>
      </c>
      <c r="B210" s="66"/>
      <c r="C210" s="67"/>
      <c r="D210" s="25" t="s">
        <v>60</v>
      </c>
      <c r="E210" s="11"/>
      <c r="F210" s="11"/>
      <c r="G210" s="11">
        <v>631.25</v>
      </c>
      <c r="H210" s="11"/>
      <c r="I210" s="81"/>
      <c r="J210" s="81"/>
      <c r="K210" s="81"/>
      <c r="L210" s="81"/>
      <c r="M210" s="81"/>
      <c r="N210" s="81"/>
      <c r="O210" s="81"/>
      <c r="P210" s="81"/>
      <c r="Q210" s="81"/>
      <c r="R210" s="81"/>
      <c r="S210" s="81"/>
      <c r="T210" s="81"/>
      <c r="U210" s="81"/>
      <c r="V210" s="81"/>
      <c r="W210" s="81"/>
      <c r="X210" s="81"/>
      <c r="Y210" s="81"/>
      <c r="Z210" s="81"/>
      <c r="AA210" s="81"/>
      <c r="AB210" s="81"/>
      <c r="AC210" s="81"/>
      <c r="AD210" s="81"/>
      <c r="AE210" s="81"/>
      <c r="AF210" s="81"/>
      <c r="AG210" s="81"/>
      <c r="AH210" s="81"/>
      <c r="AI210" s="81"/>
      <c r="AJ210" s="81"/>
      <c r="AK210" s="81"/>
      <c r="AL210" s="81"/>
      <c r="AM210" s="81"/>
      <c r="AN210" s="81"/>
      <c r="AO210" s="81"/>
      <c r="AP210" s="81"/>
      <c r="AQ210" s="81"/>
      <c r="AR210" s="81"/>
      <c r="AS210" s="81"/>
      <c r="AT210" s="81"/>
      <c r="AU210" s="81"/>
      <c r="AV210" s="81"/>
      <c r="AW210" s="81"/>
      <c r="AX210" s="81"/>
      <c r="AY210" s="81"/>
      <c r="AZ210" s="81"/>
      <c r="BA210" s="81"/>
      <c r="BB210" s="81"/>
      <c r="BC210" s="81"/>
      <c r="BD210" s="81"/>
    </row>
    <row r="211" spans="1:56" x14ac:dyDescent="0.25">
      <c r="A211" s="65">
        <v>3225</v>
      </c>
      <c r="B211" s="66"/>
      <c r="C211" s="67"/>
      <c r="D211" s="25" t="s">
        <v>80</v>
      </c>
      <c r="E211" s="11"/>
      <c r="F211" s="11"/>
      <c r="G211" s="11">
        <v>0</v>
      </c>
      <c r="H211" s="11"/>
      <c r="I211" s="81"/>
      <c r="J211" s="81"/>
      <c r="K211" s="81"/>
      <c r="L211" s="81"/>
      <c r="M211" s="81"/>
      <c r="N211" s="81"/>
      <c r="O211" s="81"/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1"/>
      <c r="AT211" s="81"/>
      <c r="AU211" s="81"/>
      <c r="AV211" s="81"/>
      <c r="AW211" s="81"/>
      <c r="AX211" s="81"/>
      <c r="AY211" s="81"/>
      <c r="AZ211" s="81"/>
      <c r="BA211" s="81"/>
      <c r="BB211" s="81"/>
      <c r="BC211" s="81"/>
      <c r="BD211" s="81"/>
    </row>
    <row r="212" spans="1:56" x14ac:dyDescent="0.25">
      <c r="A212" s="65">
        <v>3227</v>
      </c>
      <c r="B212" s="66"/>
      <c r="C212" s="67"/>
      <c r="D212" s="25" t="s">
        <v>81</v>
      </c>
      <c r="E212" s="11"/>
      <c r="F212" s="11"/>
      <c r="G212" s="11">
        <f t="shared" si="43"/>
        <v>0</v>
      </c>
      <c r="H212" s="11"/>
      <c r="I212" s="81"/>
      <c r="J212" s="81"/>
      <c r="K212" s="81"/>
      <c r="L212" s="81"/>
      <c r="M212" s="81"/>
      <c r="N212" s="81"/>
      <c r="O212" s="81"/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1"/>
      <c r="AT212" s="81"/>
      <c r="AU212" s="81"/>
      <c r="AV212" s="81"/>
      <c r="AW212" s="81"/>
      <c r="AX212" s="81"/>
      <c r="AY212" s="81"/>
      <c r="AZ212" s="81"/>
      <c r="BA212" s="81"/>
      <c r="BB212" s="81"/>
      <c r="BC212" s="81"/>
      <c r="BD212" s="81"/>
    </row>
    <row r="213" spans="1:56" x14ac:dyDescent="0.25">
      <c r="A213" s="65">
        <v>3231</v>
      </c>
      <c r="B213" s="66"/>
      <c r="C213" s="67"/>
      <c r="D213" s="25" t="s">
        <v>64</v>
      </c>
      <c r="E213" s="11"/>
      <c r="F213" s="11"/>
      <c r="G213" s="11">
        <v>312.5</v>
      </c>
      <c r="H213" s="11"/>
      <c r="I213" s="81"/>
      <c r="J213" s="81"/>
      <c r="K213" s="81"/>
      <c r="L213" s="81"/>
      <c r="M213" s="81"/>
      <c r="N213" s="81"/>
      <c r="O213" s="81"/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1"/>
      <c r="AT213" s="81"/>
      <c r="AU213" s="81"/>
      <c r="AV213" s="81"/>
      <c r="AW213" s="81"/>
      <c r="AX213" s="81"/>
      <c r="AY213" s="81"/>
      <c r="AZ213" s="81"/>
      <c r="BA213" s="81"/>
      <c r="BB213" s="81"/>
      <c r="BC213" s="81"/>
      <c r="BD213" s="81"/>
    </row>
    <row r="214" spans="1:56" ht="26.25" x14ac:dyDescent="0.25">
      <c r="A214" s="65">
        <v>3232</v>
      </c>
      <c r="B214" s="66"/>
      <c r="C214" s="67"/>
      <c r="D214" s="25" t="s">
        <v>65</v>
      </c>
      <c r="E214" s="11"/>
      <c r="F214" s="11"/>
      <c r="G214" s="11">
        <v>12.5</v>
      </c>
      <c r="H214" s="11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</row>
    <row r="215" spans="1:56" x14ac:dyDescent="0.25">
      <c r="A215" s="65">
        <v>3233</v>
      </c>
      <c r="B215" s="66"/>
      <c r="C215" s="67"/>
      <c r="D215" s="25" t="s">
        <v>66</v>
      </c>
      <c r="E215" s="11"/>
      <c r="F215" s="11"/>
      <c r="G215" s="11">
        <f t="shared" si="43"/>
        <v>0</v>
      </c>
      <c r="H215" s="11"/>
      <c r="I215" s="81"/>
      <c r="J215" s="81"/>
      <c r="K215" s="81"/>
      <c r="L215" s="81"/>
      <c r="M215" s="81"/>
      <c r="N215" s="81"/>
      <c r="O215" s="81"/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</row>
    <row r="216" spans="1:56" x14ac:dyDescent="0.25">
      <c r="A216" s="65">
        <v>3234</v>
      </c>
      <c r="B216" s="66"/>
      <c r="C216" s="67"/>
      <c r="D216" s="25" t="s">
        <v>67</v>
      </c>
      <c r="E216" s="11"/>
      <c r="F216" s="11"/>
      <c r="G216" s="11">
        <f t="shared" si="43"/>
        <v>0</v>
      </c>
      <c r="H216" s="11"/>
      <c r="I216" s="81"/>
      <c r="J216" s="81"/>
      <c r="K216" s="81"/>
      <c r="L216" s="81"/>
      <c r="M216" s="81"/>
      <c r="N216" s="81"/>
      <c r="O216" s="81"/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1"/>
      <c r="AT216" s="81"/>
      <c r="AU216" s="81"/>
      <c r="AV216" s="81"/>
      <c r="AW216" s="81"/>
      <c r="AX216" s="81"/>
      <c r="AY216" s="81"/>
      <c r="AZ216" s="81"/>
      <c r="BA216" s="81"/>
      <c r="BB216" s="81"/>
      <c r="BC216" s="81"/>
      <c r="BD216" s="81"/>
    </row>
    <row r="217" spans="1:56" x14ac:dyDescent="0.25">
      <c r="A217" s="65">
        <v>3236</v>
      </c>
      <c r="B217" s="66"/>
      <c r="C217" s="67"/>
      <c r="D217" s="25" t="s">
        <v>69</v>
      </c>
      <c r="E217" s="11"/>
      <c r="F217" s="11"/>
      <c r="G217" s="11">
        <f t="shared" si="43"/>
        <v>0</v>
      </c>
      <c r="H217" s="11"/>
      <c r="I217" s="81"/>
      <c r="J217" s="81"/>
      <c r="K217" s="81"/>
      <c r="L217" s="81"/>
      <c r="M217" s="81"/>
      <c r="N217" s="81"/>
      <c r="O217" s="81"/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1"/>
      <c r="AT217" s="81"/>
      <c r="AU217" s="81"/>
      <c r="AV217" s="81"/>
      <c r="AW217" s="81"/>
      <c r="AX217" s="81"/>
      <c r="AY217" s="81"/>
      <c r="AZ217" s="81"/>
      <c r="BA217" s="81"/>
      <c r="BB217" s="81"/>
      <c r="BC217" s="81"/>
      <c r="BD217" s="81"/>
    </row>
    <row r="218" spans="1:56" x14ac:dyDescent="0.25">
      <c r="A218" s="65">
        <v>3237</v>
      </c>
      <c r="B218" s="66"/>
      <c r="C218" s="67"/>
      <c r="D218" s="25" t="s">
        <v>70</v>
      </c>
      <c r="E218" s="11"/>
      <c r="F218" s="11"/>
      <c r="G218" s="11">
        <f t="shared" si="43"/>
        <v>0</v>
      </c>
      <c r="H218" s="11"/>
      <c r="I218" s="81"/>
      <c r="J218" s="81"/>
      <c r="K218" s="81"/>
      <c r="L218" s="81"/>
      <c r="M218" s="81"/>
      <c r="N218" s="81"/>
      <c r="O218" s="81"/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1"/>
      <c r="AT218" s="81"/>
      <c r="AU218" s="81"/>
      <c r="AV218" s="81"/>
      <c r="AW218" s="81"/>
      <c r="AX218" s="81"/>
      <c r="AY218" s="81"/>
      <c r="AZ218" s="81"/>
      <c r="BA218" s="81"/>
      <c r="BB218" s="81"/>
      <c r="BC218" s="81"/>
      <c r="BD218" s="81"/>
    </row>
    <row r="219" spans="1:56" x14ac:dyDescent="0.25">
      <c r="A219" s="65">
        <v>3238</v>
      </c>
      <c r="B219" s="66"/>
      <c r="C219" s="67"/>
      <c r="D219" s="25" t="s">
        <v>71</v>
      </c>
      <c r="E219" s="11"/>
      <c r="F219" s="11"/>
      <c r="G219" s="11">
        <f t="shared" si="43"/>
        <v>0</v>
      </c>
      <c r="H219" s="1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1"/>
      <c r="AT219" s="81"/>
      <c r="AU219" s="81"/>
      <c r="AV219" s="81"/>
      <c r="AW219" s="81"/>
      <c r="AX219" s="81"/>
      <c r="AY219" s="81"/>
      <c r="AZ219" s="81"/>
      <c r="BA219" s="81"/>
      <c r="BB219" s="81"/>
      <c r="BC219" s="81"/>
      <c r="BD219" s="81"/>
    </row>
    <row r="220" spans="1:56" x14ac:dyDescent="0.25">
      <c r="A220" s="65">
        <v>3239</v>
      </c>
      <c r="B220" s="66"/>
      <c r="C220" s="67"/>
      <c r="D220" s="25" t="s">
        <v>72</v>
      </c>
      <c r="E220" s="11"/>
      <c r="F220" s="11"/>
      <c r="G220" s="11">
        <v>155</v>
      </c>
      <c r="H220" s="11"/>
      <c r="I220" s="81"/>
      <c r="J220" s="81"/>
      <c r="K220" s="81"/>
      <c r="L220" s="81"/>
      <c r="M220" s="81"/>
      <c r="N220" s="81"/>
      <c r="O220" s="81"/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</row>
    <row r="221" spans="1:56" x14ac:dyDescent="0.25">
      <c r="A221" s="65">
        <v>3292</v>
      </c>
      <c r="B221" s="66"/>
      <c r="C221" s="67"/>
      <c r="D221" s="25" t="s">
        <v>75</v>
      </c>
      <c r="E221" s="11"/>
      <c r="F221" s="11"/>
      <c r="G221" s="11">
        <f t="shared" si="43"/>
        <v>0</v>
      </c>
      <c r="H221" s="11"/>
      <c r="I221" s="81"/>
      <c r="J221" s="81"/>
      <c r="K221" s="81"/>
      <c r="L221" s="81"/>
      <c r="M221" s="81"/>
      <c r="N221" s="81"/>
      <c r="O221" s="81"/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1"/>
      <c r="AT221" s="81"/>
      <c r="AU221" s="81"/>
      <c r="AV221" s="81"/>
      <c r="AW221" s="81"/>
      <c r="AX221" s="81"/>
      <c r="AY221" s="81"/>
      <c r="AZ221" s="81"/>
      <c r="BA221" s="81"/>
      <c r="BB221" s="81"/>
      <c r="BC221" s="81"/>
      <c r="BD221" s="81"/>
    </row>
    <row r="222" spans="1:56" x14ac:dyDescent="0.25">
      <c r="A222" s="65">
        <v>3293</v>
      </c>
      <c r="B222" s="66"/>
      <c r="C222" s="67"/>
      <c r="D222" s="25" t="s">
        <v>76</v>
      </c>
      <c r="E222" s="11"/>
      <c r="F222" s="11"/>
      <c r="G222" s="11">
        <f t="shared" si="43"/>
        <v>0</v>
      </c>
      <c r="H222" s="11"/>
      <c r="I222" s="81"/>
      <c r="J222" s="81"/>
      <c r="K222" s="81"/>
      <c r="L222" s="81"/>
      <c r="M222" s="81"/>
      <c r="N222" s="81"/>
      <c r="O222" s="81"/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1"/>
      <c r="AT222" s="81"/>
      <c r="AU222" s="81"/>
      <c r="AV222" s="81"/>
      <c r="AW222" s="81"/>
      <c r="AX222" s="81"/>
      <c r="AY222" s="81"/>
      <c r="AZ222" s="81"/>
      <c r="BA222" s="81"/>
      <c r="BB222" s="81"/>
      <c r="BC222" s="81"/>
      <c r="BD222" s="81"/>
    </row>
    <row r="223" spans="1:56" x14ac:dyDescent="0.25">
      <c r="A223" s="65">
        <v>3294</v>
      </c>
      <c r="B223" s="66"/>
      <c r="C223" s="67"/>
      <c r="D223" s="25" t="s">
        <v>82</v>
      </c>
      <c r="E223" s="11"/>
      <c r="F223" s="11"/>
      <c r="G223" s="11">
        <f t="shared" si="43"/>
        <v>0</v>
      </c>
      <c r="H223" s="1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1"/>
      <c r="BD223" s="81"/>
    </row>
    <row r="224" spans="1:56" x14ac:dyDescent="0.25">
      <c r="A224" s="65">
        <v>3295</v>
      </c>
      <c r="B224" s="66"/>
      <c r="C224" s="67"/>
      <c r="D224" s="25" t="s">
        <v>78</v>
      </c>
      <c r="E224" s="11"/>
      <c r="F224" s="11"/>
      <c r="G224" s="11">
        <f t="shared" si="43"/>
        <v>0</v>
      </c>
      <c r="H224" s="1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1"/>
      <c r="AT224" s="81"/>
      <c r="AU224" s="81"/>
      <c r="AV224" s="81"/>
      <c r="AW224" s="81"/>
      <c r="AX224" s="81"/>
      <c r="AY224" s="81"/>
      <c r="AZ224" s="81"/>
      <c r="BA224" s="81"/>
      <c r="BB224" s="81"/>
      <c r="BC224" s="81"/>
      <c r="BD224" s="81"/>
    </row>
    <row r="225" spans="1:56" x14ac:dyDescent="0.25">
      <c r="A225" s="65">
        <v>3296</v>
      </c>
      <c r="B225" s="66"/>
      <c r="C225" s="67"/>
      <c r="D225" s="25" t="s">
        <v>83</v>
      </c>
      <c r="E225" s="11"/>
      <c r="F225" s="11"/>
      <c r="G225" s="11">
        <f t="shared" si="43"/>
        <v>0</v>
      </c>
      <c r="H225" s="1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1"/>
      <c r="AT225" s="81"/>
      <c r="AU225" s="81"/>
      <c r="AV225" s="81"/>
      <c r="AW225" s="81"/>
      <c r="AX225" s="81"/>
      <c r="AY225" s="81"/>
      <c r="AZ225" s="81"/>
      <c r="BA225" s="81"/>
      <c r="BB225" s="81"/>
      <c r="BC225" s="81"/>
      <c r="BD225" s="81"/>
    </row>
    <row r="226" spans="1:56" ht="26.25" x14ac:dyDescent="0.25">
      <c r="A226" s="65">
        <v>3299</v>
      </c>
      <c r="B226" s="66"/>
      <c r="C226" s="67"/>
      <c r="D226" s="25" t="s">
        <v>73</v>
      </c>
      <c r="E226" s="11"/>
      <c r="F226" s="11"/>
      <c r="G226" s="11">
        <v>0</v>
      </c>
      <c r="H226" s="1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  <c r="AQ226" s="81"/>
      <c r="AR226" s="81"/>
      <c r="AS226" s="81"/>
      <c r="AT226" s="81"/>
      <c r="AU226" s="81"/>
      <c r="AV226" s="81"/>
      <c r="AW226" s="81"/>
      <c r="AX226" s="81"/>
      <c r="AY226" s="81"/>
      <c r="AZ226" s="81"/>
      <c r="BA226" s="81"/>
      <c r="BB226" s="81"/>
      <c r="BC226" s="81"/>
      <c r="BD226" s="81"/>
    </row>
    <row r="227" spans="1:56" ht="15" customHeight="1" x14ac:dyDescent="0.25">
      <c r="A227" s="292" t="s">
        <v>274</v>
      </c>
      <c r="B227" s="292"/>
      <c r="C227" s="292"/>
      <c r="D227" s="74" t="s">
        <v>284</v>
      </c>
      <c r="E227" s="12">
        <f>E228</f>
        <v>10219.66</v>
      </c>
      <c r="F227" s="12">
        <f t="shared" ref="F227" si="45">F228</f>
        <v>0</v>
      </c>
      <c r="G227" s="12">
        <f>G228</f>
        <v>4509.8599999999997</v>
      </c>
      <c r="H227" s="12">
        <v>0</v>
      </c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  <c r="AC227" s="85"/>
      <c r="AD227" s="85"/>
      <c r="AE227" s="85"/>
      <c r="AF227" s="85"/>
      <c r="AG227" s="85"/>
      <c r="AH227" s="85"/>
      <c r="AI227" s="85"/>
      <c r="AJ227" s="85"/>
      <c r="AK227" s="85"/>
      <c r="AL227" s="85"/>
      <c r="AM227" s="85"/>
      <c r="AN227" s="85"/>
      <c r="AO227" s="85"/>
      <c r="AP227" s="85"/>
      <c r="AQ227" s="85"/>
      <c r="AR227" s="85"/>
      <c r="AS227" s="85"/>
      <c r="AT227" s="85"/>
      <c r="AU227" s="85"/>
      <c r="AV227" s="85"/>
      <c r="AW227" s="85"/>
      <c r="AX227" s="85"/>
      <c r="AY227" s="85"/>
      <c r="AZ227" s="85"/>
      <c r="BA227" s="85"/>
      <c r="BB227" s="85"/>
      <c r="BC227" s="85"/>
      <c r="BD227" s="85"/>
    </row>
    <row r="228" spans="1:56" x14ac:dyDescent="0.25">
      <c r="A228" s="242">
        <v>32</v>
      </c>
      <c r="B228" s="243"/>
      <c r="C228" s="244"/>
      <c r="D228" s="27" t="s">
        <v>50</v>
      </c>
      <c r="E228" s="6">
        <v>10219.66</v>
      </c>
      <c r="F228" s="6">
        <v>0</v>
      </c>
      <c r="G228" s="6">
        <f>SUM(G229:G251)</f>
        <v>4509.8599999999997</v>
      </c>
      <c r="H228" s="6">
        <v>0</v>
      </c>
      <c r="I228" s="87"/>
      <c r="J228" s="87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  <c r="AA228" s="87"/>
      <c r="AB228" s="87"/>
      <c r="AC228" s="87"/>
      <c r="AD228" s="87"/>
      <c r="AE228" s="87"/>
      <c r="AF228" s="87"/>
      <c r="AG228" s="87"/>
      <c r="AH228" s="87"/>
      <c r="AI228" s="87"/>
      <c r="AJ228" s="87"/>
      <c r="AK228" s="87"/>
      <c r="AL228" s="87"/>
      <c r="AM228" s="87"/>
      <c r="AN228" s="87"/>
      <c r="AO228" s="87"/>
      <c r="AP228" s="87"/>
      <c r="AQ228" s="87"/>
      <c r="AR228" s="87"/>
      <c r="AS228" s="87"/>
      <c r="AT228" s="87"/>
      <c r="AU228" s="87"/>
      <c r="AV228" s="87"/>
      <c r="AW228" s="87"/>
      <c r="AX228" s="87"/>
      <c r="AY228" s="87"/>
      <c r="AZ228" s="87"/>
      <c r="BA228" s="87"/>
      <c r="BB228" s="87"/>
      <c r="BC228" s="87"/>
      <c r="BD228" s="87"/>
    </row>
    <row r="229" spans="1:56" x14ac:dyDescent="0.25">
      <c r="A229" s="65">
        <v>3211</v>
      </c>
      <c r="B229" s="66"/>
      <c r="C229" s="67"/>
      <c r="D229" s="25" t="s">
        <v>52</v>
      </c>
      <c r="E229" s="11"/>
      <c r="F229" s="11"/>
      <c r="G229" s="11">
        <f t="shared" ref="G229:G231" si="46">F229</f>
        <v>0</v>
      </c>
      <c r="H229" s="11"/>
      <c r="I229" s="81"/>
      <c r="J229" s="81"/>
      <c r="K229" s="81"/>
      <c r="L229" s="81"/>
      <c r="M229" s="81"/>
      <c r="N229" s="81"/>
      <c r="O229" s="81"/>
      <c r="P229" s="81"/>
      <c r="Q229" s="81"/>
      <c r="R229" s="81"/>
      <c r="S229" s="81"/>
      <c r="T229" s="8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  <c r="AQ229" s="81"/>
      <c r="AR229" s="81"/>
      <c r="AS229" s="81"/>
      <c r="AT229" s="81"/>
      <c r="AU229" s="81"/>
      <c r="AV229" s="81"/>
      <c r="AW229" s="81"/>
      <c r="AX229" s="81"/>
      <c r="AY229" s="81"/>
      <c r="AZ229" s="81"/>
      <c r="BA229" s="81"/>
      <c r="BB229" s="81"/>
      <c r="BC229" s="81"/>
      <c r="BD229" s="81"/>
    </row>
    <row r="230" spans="1:56" x14ac:dyDescent="0.25">
      <c r="A230" s="65">
        <v>3213</v>
      </c>
      <c r="B230" s="66"/>
      <c r="C230" s="67"/>
      <c r="D230" s="25" t="s">
        <v>54</v>
      </c>
      <c r="E230" s="11"/>
      <c r="F230" s="11"/>
      <c r="G230" s="11">
        <v>320</v>
      </c>
      <c r="H230" s="1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  <c r="AQ230" s="81"/>
      <c r="AR230" s="81"/>
      <c r="AS230" s="81"/>
      <c r="AT230" s="81"/>
      <c r="AU230" s="81"/>
      <c r="AV230" s="81"/>
      <c r="AW230" s="81"/>
      <c r="AX230" s="81"/>
      <c r="AY230" s="81"/>
      <c r="AZ230" s="81"/>
      <c r="BA230" s="81"/>
      <c r="BB230" s="81"/>
      <c r="BC230" s="81"/>
      <c r="BD230" s="81"/>
    </row>
    <row r="231" spans="1:56" ht="26.25" x14ac:dyDescent="0.25">
      <c r="A231" s="65">
        <v>3214</v>
      </c>
      <c r="B231" s="66"/>
      <c r="C231" s="67"/>
      <c r="D231" s="25" t="s">
        <v>55</v>
      </c>
      <c r="E231" s="11"/>
      <c r="F231" s="11"/>
      <c r="G231" s="11">
        <f t="shared" si="46"/>
        <v>0</v>
      </c>
      <c r="H231" s="11"/>
      <c r="I231" s="81"/>
      <c r="J231" s="81"/>
      <c r="K231" s="81"/>
      <c r="L231" s="81"/>
      <c r="M231" s="81"/>
      <c r="N231" s="81"/>
      <c r="O231" s="81"/>
      <c r="P231" s="81"/>
      <c r="Q231" s="81"/>
      <c r="R231" s="81"/>
      <c r="S231" s="81"/>
      <c r="T231" s="8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  <c r="AQ231" s="81"/>
      <c r="AR231" s="81"/>
      <c r="AS231" s="81"/>
      <c r="AT231" s="81"/>
      <c r="AU231" s="81"/>
      <c r="AV231" s="81"/>
      <c r="AW231" s="81"/>
      <c r="AX231" s="81"/>
      <c r="AY231" s="81"/>
      <c r="AZ231" s="81"/>
      <c r="BA231" s="81"/>
      <c r="BB231" s="81"/>
      <c r="BC231" s="81"/>
      <c r="BD231" s="81"/>
    </row>
    <row r="232" spans="1:56" ht="26.25" x14ac:dyDescent="0.25">
      <c r="A232" s="65">
        <v>3221</v>
      </c>
      <c r="B232" s="66"/>
      <c r="C232" s="67"/>
      <c r="D232" s="25" t="s">
        <v>226</v>
      </c>
      <c r="E232" s="11"/>
      <c r="F232" s="11"/>
      <c r="G232" s="11">
        <v>2741.25</v>
      </c>
      <c r="H232" s="11"/>
      <c r="I232" s="81"/>
      <c r="J232" s="81"/>
      <c r="K232" s="81"/>
      <c r="L232" s="81"/>
      <c r="M232" s="81"/>
      <c r="N232" s="81"/>
      <c r="O232" s="81"/>
      <c r="P232" s="81"/>
      <c r="Q232" s="81"/>
      <c r="R232" s="81"/>
      <c r="S232" s="81"/>
      <c r="T232" s="8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  <c r="AQ232" s="81"/>
      <c r="AR232" s="81"/>
      <c r="AS232" s="81"/>
      <c r="AT232" s="81"/>
      <c r="AU232" s="81"/>
      <c r="AV232" s="81"/>
      <c r="AW232" s="81"/>
      <c r="AX232" s="81"/>
      <c r="AY232" s="81"/>
      <c r="AZ232" s="81"/>
      <c r="BA232" s="81"/>
      <c r="BB232" s="81"/>
      <c r="BC232" s="81"/>
      <c r="BD232" s="81"/>
    </row>
    <row r="233" spans="1:56" x14ac:dyDescent="0.25">
      <c r="A233" s="65">
        <v>3222</v>
      </c>
      <c r="B233" s="66"/>
      <c r="C233" s="67"/>
      <c r="D233" s="25" t="s">
        <v>58</v>
      </c>
      <c r="E233" s="11"/>
      <c r="F233" s="11"/>
      <c r="G233" s="11">
        <v>229.83</v>
      </c>
      <c r="H233" s="11"/>
      <c r="I233" s="81"/>
      <c r="J233" s="81"/>
      <c r="K233" s="81"/>
      <c r="L233" s="81"/>
      <c r="M233" s="81"/>
      <c r="N233" s="81"/>
      <c r="O233" s="81"/>
      <c r="P233" s="81"/>
      <c r="Q233" s="81"/>
      <c r="R233" s="81"/>
      <c r="S233" s="81"/>
      <c r="T233" s="8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  <c r="AQ233" s="81"/>
      <c r="AR233" s="81"/>
      <c r="AS233" s="81"/>
      <c r="AT233" s="81"/>
      <c r="AU233" s="81"/>
      <c r="AV233" s="81"/>
      <c r="AW233" s="81"/>
      <c r="AX233" s="81"/>
      <c r="AY233" s="81"/>
      <c r="AZ233" s="81"/>
      <c r="BA233" s="81"/>
      <c r="BB233" s="81"/>
      <c r="BC233" s="81"/>
      <c r="BD233" s="81"/>
    </row>
    <row r="234" spans="1:56" x14ac:dyDescent="0.25">
      <c r="A234" s="65">
        <v>3223</v>
      </c>
      <c r="B234" s="66"/>
      <c r="C234" s="67"/>
      <c r="D234" s="25" t="s">
        <v>59</v>
      </c>
      <c r="E234" s="11"/>
      <c r="F234" s="11"/>
      <c r="G234" s="11">
        <f t="shared" ref="G234" si="47">F234</f>
        <v>0</v>
      </c>
      <c r="H234" s="11"/>
      <c r="I234" s="81"/>
      <c r="J234" s="81"/>
      <c r="K234" s="81"/>
      <c r="L234" s="81"/>
      <c r="M234" s="81"/>
      <c r="N234" s="81"/>
      <c r="O234" s="81"/>
      <c r="P234" s="81"/>
      <c r="Q234" s="81"/>
      <c r="R234" s="81"/>
      <c r="S234" s="81"/>
      <c r="T234" s="8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  <c r="AQ234" s="81"/>
      <c r="AR234" s="81"/>
      <c r="AS234" s="81"/>
      <c r="AT234" s="81"/>
      <c r="AU234" s="81"/>
      <c r="AV234" s="81"/>
      <c r="AW234" s="81"/>
      <c r="AX234" s="81"/>
      <c r="AY234" s="81"/>
      <c r="AZ234" s="81"/>
      <c r="BA234" s="81"/>
      <c r="BB234" s="81"/>
      <c r="BC234" s="81"/>
      <c r="BD234" s="81"/>
    </row>
    <row r="235" spans="1:56" ht="26.25" x14ac:dyDescent="0.25">
      <c r="A235" s="65">
        <v>3224</v>
      </c>
      <c r="B235" s="66"/>
      <c r="C235" s="67"/>
      <c r="D235" s="25" t="s">
        <v>60</v>
      </c>
      <c r="E235" s="11"/>
      <c r="F235" s="11"/>
      <c r="G235" s="11">
        <v>0</v>
      </c>
      <c r="H235" s="11"/>
      <c r="I235" s="81"/>
      <c r="J235" s="81"/>
      <c r="K235" s="81"/>
      <c r="L235" s="81"/>
      <c r="M235" s="81"/>
      <c r="N235" s="81"/>
      <c r="O235" s="81"/>
      <c r="P235" s="81"/>
      <c r="Q235" s="81"/>
      <c r="R235" s="81"/>
      <c r="S235" s="81"/>
      <c r="T235" s="8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  <c r="AQ235" s="81"/>
      <c r="AR235" s="81"/>
      <c r="AS235" s="81"/>
      <c r="AT235" s="81"/>
      <c r="AU235" s="81"/>
      <c r="AV235" s="81"/>
      <c r="AW235" s="81"/>
      <c r="AX235" s="81"/>
      <c r="AY235" s="81"/>
      <c r="AZ235" s="81"/>
      <c r="BA235" s="81"/>
      <c r="BB235" s="81"/>
      <c r="BC235" s="81"/>
      <c r="BD235" s="81"/>
    </row>
    <row r="236" spans="1:56" x14ac:dyDescent="0.25">
      <c r="A236" s="65">
        <v>3225</v>
      </c>
      <c r="B236" s="66"/>
      <c r="C236" s="67"/>
      <c r="D236" s="25" t="s">
        <v>80</v>
      </c>
      <c r="E236" s="11"/>
      <c r="F236" s="11"/>
      <c r="G236" s="11">
        <v>293.77999999999997</v>
      </c>
      <c r="H236" s="11"/>
      <c r="I236" s="81"/>
      <c r="J236" s="81"/>
      <c r="K236" s="81"/>
      <c r="L236" s="81"/>
      <c r="M236" s="81"/>
      <c r="N236" s="81"/>
      <c r="O236" s="81"/>
      <c r="P236" s="81"/>
      <c r="Q236" s="81"/>
      <c r="R236" s="81"/>
      <c r="S236" s="81"/>
      <c r="T236" s="8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  <c r="AQ236" s="81"/>
      <c r="AR236" s="81"/>
      <c r="AS236" s="81"/>
      <c r="AT236" s="81"/>
      <c r="AU236" s="81"/>
      <c r="AV236" s="81"/>
      <c r="AW236" s="81"/>
      <c r="AX236" s="81"/>
      <c r="AY236" s="81"/>
      <c r="AZ236" s="81"/>
      <c r="BA236" s="81"/>
      <c r="BB236" s="81"/>
      <c r="BC236" s="81"/>
      <c r="BD236" s="81"/>
    </row>
    <row r="237" spans="1:56" x14ac:dyDescent="0.25">
      <c r="A237" s="65">
        <v>3227</v>
      </c>
      <c r="B237" s="66"/>
      <c r="C237" s="67"/>
      <c r="D237" s="25" t="s">
        <v>81</v>
      </c>
      <c r="E237" s="11"/>
      <c r="F237" s="11"/>
      <c r="G237" s="11">
        <f t="shared" ref="G237" si="48">F237</f>
        <v>0</v>
      </c>
      <c r="H237" s="11"/>
      <c r="I237" s="81"/>
      <c r="J237" s="81"/>
      <c r="K237" s="81"/>
      <c r="L237" s="81"/>
      <c r="M237" s="81"/>
      <c r="N237" s="81"/>
      <c r="O237" s="81"/>
      <c r="P237" s="81"/>
      <c r="Q237" s="81"/>
      <c r="R237" s="81"/>
      <c r="S237" s="81"/>
      <c r="T237" s="8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  <c r="AQ237" s="81"/>
      <c r="AR237" s="81"/>
      <c r="AS237" s="81"/>
      <c r="AT237" s="81"/>
      <c r="AU237" s="81"/>
      <c r="AV237" s="81"/>
      <c r="AW237" s="81"/>
      <c r="AX237" s="81"/>
      <c r="AY237" s="81"/>
      <c r="AZ237" s="81"/>
      <c r="BA237" s="81"/>
      <c r="BB237" s="81"/>
      <c r="BC237" s="81"/>
      <c r="BD237" s="81"/>
    </row>
    <row r="238" spans="1:56" x14ac:dyDescent="0.25">
      <c r="A238" s="65">
        <v>3231</v>
      </c>
      <c r="B238" s="66"/>
      <c r="C238" s="67"/>
      <c r="D238" s="25" t="s">
        <v>64</v>
      </c>
      <c r="E238" s="11"/>
      <c r="F238" s="11"/>
      <c r="G238" s="11">
        <v>0</v>
      </c>
      <c r="H238" s="11"/>
      <c r="I238" s="81"/>
      <c r="J238" s="81"/>
      <c r="K238" s="81"/>
      <c r="L238" s="81"/>
      <c r="M238" s="81"/>
      <c r="N238" s="81"/>
      <c r="O238" s="81"/>
      <c r="P238" s="81"/>
      <c r="Q238" s="81"/>
      <c r="R238" s="81"/>
      <c r="S238" s="81"/>
      <c r="T238" s="81"/>
      <c r="U238" s="81"/>
      <c r="V238" s="81"/>
      <c r="W238" s="81"/>
      <c r="X238" s="81"/>
      <c r="Y238" s="81"/>
      <c r="Z238" s="81"/>
      <c r="AA238" s="81"/>
      <c r="AB238" s="81"/>
      <c r="AC238" s="81"/>
      <c r="AD238" s="81"/>
      <c r="AE238" s="81"/>
      <c r="AF238" s="81"/>
      <c r="AG238" s="81"/>
      <c r="AH238" s="81"/>
      <c r="AI238" s="81"/>
      <c r="AJ238" s="81"/>
      <c r="AK238" s="81"/>
      <c r="AL238" s="81"/>
      <c r="AM238" s="81"/>
      <c r="AN238" s="81"/>
      <c r="AO238" s="81"/>
      <c r="AP238" s="81"/>
      <c r="AQ238" s="81"/>
      <c r="AR238" s="81"/>
      <c r="AS238" s="81"/>
      <c r="AT238" s="81"/>
      <c r="AU238" s="81"/>
      <c r="AV238" s="81"/>
      <c r="AW238" s="81"/>
      <c r="AX238" s="81"/>
      <c r="AY238" s="81"/>
      <c r="AZ238" s="81"/>
      <c r="BA238" s="81"/>
      <c r="BB238" s="81"/>
      <c r="BC238" s="81"/>
      <c r="BD238" s="81"/>
    </row>
    <row r="239" spans="1:56" ht="26.25" x14ac:dyDescent="0.25">
      <c r="A239" s="65">
        <v>3232</v>
      </c>
      <c r="B239" s="66"/>
      <c r="C239" s="67"/>
      <c r="D239" s="25" t="s">
        <v>65</v>
      </c>
      <c r="E239" s="11"/>
      <c r="F239" s="11"/>
      <c r="G239" s="11">
        <v>0</v>
      </c>
      <c r="H239" s="11"/>
      <c r="I239" s="81"/>
      <c r="J239" s="81"/>
      <c r="K239" s="81"/>
      <c r="L239" s="81"/>
      <c r="M239" s="81"/>
      <c r="N239" s="81"/>
      <c r="O239" s="81"/>
      <c r="P239" s="81"/>
      <c r="Q239" s="81"/>
      <c r="R239" s="81"/>
      <c r="S239" s="81"/>
      <c r="T239" s="81"/>
      <c r="U239" s="81"/>
      <c r="V239" s="81"/>
      <c r="W239" s="81"/>
      <c r="X239" s="81"/>
      <c r="Y239" s="81"/>
      <c r="Z239" s="81"/>
      <c r="AA239" s="81"/>
      <c r="AB239" s="81"/>
      <c r="AC239" s="81"/>
      <c r="AD239" s="81"/>
      <c r="AE239" s="81"/>
      <c r="AF239" s="81"/>
      <c r="AG239" s="81"/>
      <c r="AH239" s="81"/>
      <c r="AI239" s="81"/>
      <c r="AJ239" s="81"/>
      <c r="AK239" s="81"/>
      <c r="AL239" s="81"/>
      <c r="AM239" s="81"/>
      <c r="AN239" s="81"/>
      <c r="AO239" s="81"/>
      <c r="AP239" s="81"/>
      <c r="AQ239" s="81"/>
      <c r="AR239" s="81"/>
      <c r="AS239" s="81"/>
      <c r="AT239" s="81"/>
      <c r="AU239" s="81"/>
      <c r="AV239" s="81"/>
      <c r="AW239" s="81"/>
      <c r="AX239" s="81"/>
      <c r="AY239" s="81"/>
      <c r="AZ239" s="81"/>
      <c r="BA239" s="81"/>
      <c r="BB239" s="81"/>
      <c r="BC239" s="81"/>
      <c r="BD239" s="81"/>
    </row>
    <row r="240" spans="1:56" x14ac:dyDescent="0.25">
      <c r="A240" s="65">
        <v>3233</v>
      </c>
      <c r="B240" s="66"/>
      <c r="C240" s="67"/>
      <c r="D240" s="25" t="s">
        <v>66</v>
      </c>
      <c r="E240" s="11"/>
      <c r="F240" s="11"/>
      <c r="G240" s="11">
        <f t="shared" ref="G240:G244" si="49">F240</f>
        <v>0</v>
      </c>
      <c r="H240" s="11"/>
      <c r="I240" s="81"/>
      <c r="J240" s="81"/>
      <c r="K240" s="81"/>
      <c r="L240" s="81"/>
      <c r="M240" s="81"/>
      <c r="N240" s="81"/>
      <c r="O240" s="81"/>
      <c r="P240" s="81"/>
      <c r="Q240" s="81"/>
      <c r="R240" s="81"/>
      <c r="S240" s="81"/>
      <c r="T240" s="81"/>
      <c r="U240" s="81"/>
      <c r="V240" s="81"/>
      <c r="W240" s="81"/>
      <c r="X240" s="81"/>
      <c r="Y240" s="81"/>
      <c r="Z240" s="81"/>
      <c r="AA240" s="81"/>
      <c r="AB240" s="81"/>
      <c r="AC240" s="81"/>
      <c r="AD240" s="81"/>
      <c r="AE240" s="81"/>
      <c r="AF240" s="81"/>
      <c r="AG240" s="81"/>
      <c r="AH240" s="81"/>
      <c r="AI240" s="81"/>
      <c r="AJ240" s="81"/>
      <c r="AK240" s="81"/>
      <c r="AL240" s="81"/>
      <c r="AM240" s="81"/>
      <c r="AN240" s="81"/>
      <c r="AO240" s="81"/>
      <c r="AP240" s="81"/>
      <c r="AQ240" s="81"/>
      <c r="AR240" s="81"/>
      <c r="AS240" s="81"/>
      <c r="AT240" s="81"/>
      <c r="AU240" s="81"/>
      <c r="AV240" s="81"/>
      <c r="AW240" s="81"/>
      <c r="AX240" s="81"/>
      <c r="AY240" s="81"/>
      <c r="AZ240" s="81"/>
      <c r="BA240" s="81"/>
      <c r="BB240" s="81"/>
      <c r="BC240" s="81"/>
      <c r="BD240" s="81"/>
    </row>
    <row r="241" spans="1:56" x14ac:dyDescent="0.25">
      <c r="A241" s="65">
        <v>3234</v>
      </c>
      <c r="B241" s="66"/>
      <c r="C241" s="67"/>
      <c r="D241" s="25" t="s">
        <v>67</v>
      </c>
      <c r="E241" s="11"/>
      <c r="F241" s="11"/>
      <c r="G241" s="11">
        <f t="shared" si="49"/>
        <v>0</v>
      </c>
      <c r="H241" s="11"/>
      <c r="I241" s="81"/>
      <c r="J241" s="81"/>
      <c r="K241" s="81"/>
      <c r="L241" s="81"/>
      <c r="M241" s="81"/>
      <c r="N241" s="81"/>
      <c r="O241" s="81"/>
      <c r="P241" s="81"/>
      <c r="Q241" s="81"/>
      <c r="R241" s="81"/>
      <c r="S241" s="81"/>
      <c r="T241" s="81"/>
      <c r="U241" s="81"/>
      <c r="V241" s="81"/>
      <c r="W241" s="81"/>
      <c r="X241" s="81"/>
      <c r="Y241" s="81"/>
      <c r="Z241" s="81"/>
      <c r="AA241" s="81"/>
      <c r="AB241" s="81"/>
      <c r="AC241" s="81"/>
      <c r="AD241" s="81"/>
      <c r="AE241" s="81"/>
      <c r="AF241" s="81"/>
      <c r="AG241" s="81"/>
      <c r="AH241" s="81"/>
      <c r="AI241" s="81"/>
      <c r="AJ241" s="81"/>
      <c r="AK241" s="81"/>
      <c r="AL241" s="81"/>
      <c r="AM241" s="81"/>
      <c r="AN241" s="81"/>
      <c r="AO241" s="81"/>
      <c r="AP241" s="81"/>
      <c r="AQ241" s="81"/>
      <c r="AR241" s="81"/>
      <c r="AS241" s="81"/>
      <c r="AT241" s="81"/>
      <c r="AU241" s="81"/>
      <c r="AV241" s="81"/>
      <c r="AW241" s="81"/>
      <c r="AX241" s="81"/>
      <c r="AY241" s="81"/>
      <c r="AZ241" s="81"/>
      <c r="BA241" s="81"/>
      <c r="BB241" s="81"/>
      <c r="BC241" s="81"/>
      <c r="BD241" s="81"/>
    </row>
    <row r="242" spans="1:56" x14ac:dyDescent="0.25">
      <c r="A242" s="65">
        <v>3236</v>
      </c>
      <c r="B242" s="66"/>
      <c r="C242" s="67"/>
      <c r="D242" s="25" t="s">
        <v>69</v>
      </c>
      <c r="E242" s="11"/>
      <c r="F242" s="11"/>
      <c r="G242" s="11">
        <f t="shared" si="49"/>
        <v>0</v>
      </c>
      <c r="H242" s="11"/>
      <c r="I242" s="81"/>
      <c r="J242" s="81"/>
      <c r="K242" s="81"/>
      <c r="L242" s="81"/>
      <c r="M242" s="81"/>
      <c r="N242" s="81"/>
      <c r="O242" s="81"/>
      <c r="P242" s="81"/>
      <c r="Q242" s="81"/>
      <c r="R242" s="81"/>
      <c r="S242" s="81"/>
      <c r="T242" s="81"/>
      <c r="U242" s="81"/>
      <c r="V242" s="81"/>
      <c r="W242" s="81"/>
      <c r="X242" s="81"/>
      <c r="Y242" s="81"/>
      <c r="Z242" s="81"/>
      <c r="AA242" s="81"/>
      <c r="AB242" s="81"/>
      <c r="AC242" s="81"/>
      <c r="AD242" s="81"/>
      <c r="AE242" s="81"/>
      <c r="AF242" s="81"/>
      <c r="AG242" s="81"/>
      <c r="AH242" s="81"/>
      <c r="AI242" s="81"/>
      <c r="AJ242" s="81"/>
      <c r="AK242" s="81"/>
      <c r="AL242" s="81"/>
      <c r="AM242" s="81"/>
      <c r="AN242" s="81"/>
      <c r="AO242" s="81"/>
      <c r="AP242" s="81"/>
      <c r="AQ242" s="81"/>
      <c r="AR242" s="81"/>
      <c r="AS242" s="81"/>
      <c r="AT242" s="81"/>
      <c r="AU242" s="81"/>
      <c r="AV242" s="81"/>
      <c r="AW242" s="81"/>
      <c r="AX242" s="81"/>
      <c r="AY242" s="81"/>
      <c r="AZ242" s="81"/>
      <c r="BA242" s="81"/>
      <c r="BB242" s="81"/>
      <c r="BC242" s="81"/>
      <c r="BD242" s="81"/>
    </row>
    <row r="243" spans="1:56" x14ac:dyDescent="0.25">
      <c r="A243" s="65">
        <v>3237</v>
      </c>
      <c r="B243" s="66"/>
      <c r="C243" s="67"/>
      <c r="D243" s="25" t="s">
        <v>70</v>
      </c>
      <c r="E243" s="11"/>
      <c r="F243" s="11"/>
      <c r="G243" s="11">
        <f t="shared" si="49"/>
        <v>0</v>
      </c>
      <c r="H243" s="11"/>
      <c r="I243" s="81"/>
      <c r="J243" s="81"/>
      <c r="K243" s="81"/>
      <c r="L243" s="81"/>
      <c r="M243" s="81"/>
      <c r="N243" s="81"/>
      <c r="O243" s="81"/>
      <c r="P243" s="81"/>
      <c r="Q243" s="81"/>
      <c r="R243" s="81"/>
      <c r="S243" s="81"/>
      <c r="T243" s="81"/>
      <c r="U243" s="81"/>
      <c r="V243" s="81"/>
      <c r="W243" s="81"/>
      <c r="X243" s="81"/>
      <c r="Y243" s="81"/>
      <c r="Z243" s="81"/>
      <c r="AA243" s="81"/>
      <c r="AB243" s="81"/>
      <c r="AC243" s="81"/>
      <c r="AD243" s="81"/>
      <c r="AE243" s="81"/>
      <c r="AF243" s="81"/>
      <c r="AG243" s="81"/>
      <c r="AH243" s="81"/>
      <c r="AI243" s="81"/>
      <c r="AJ243" s="81"/>
      <c r="AK243" s="81"/>
      <c r="AL243" s="81"/>
      <c r="AM243" s="81"/>
      <c r="AN243" s="81"/>
      <c r="AO243" s="81"/>
      <c r="AP243" s="81"/>
      <c r="AQ243" s="81"/>
      <c r="AR243" s="81"/>
      <c r="AS243" s="81"/>
      <c r="AT243" s="81"/>
      <c r="AU243" s="81"/>
      <c r="AV243" s="81"/>
      <c r="AW243" s="81"/>
      <c r="AX243" s="81"/>
      <c r="AY243" s="81"/>
      <c r="AZ243" s="81"/>
      <c r="BA243" s="81"/>
      <c r="BB243" s="81"/>
      <c r="BC243" s="81"/>
      <c r="BD243" s="81"/>
    </row>
    <row r="244" spans="1:56" x14ac:dyDescent="0.25">
      <c r="A244" s="65">
        <v>3238</v>
      </c>
      <c r="B244" s="66"/>
      <c r="C244" s="67"/>
      <c r="D244" s="25" t="s">
        <v>71</v>
      </c>
      <c r="E244" s="11"/>
      <c r="F244" s="11"/>
      <c r="G244" s="11">
        <f t="shared" si="49"/>
        <v>0</v>
      </c>
      <c r="H244" s="11"/>
      <c r="I244" s="81"/>
      <c r="J244" s="81"/>
      <c r="K244" s="81"/>
      <c r="L244" s="81"/>
      <c r="M244" s="81"/>
      <c r="N244" s="81"/>
      <c r="O244" s="81"/>
      <c r="P244" s="81"/>
      <c r="Q244" s="81"/>
      <c r="R244" s="81"/>
      <c r="S244" s="81"/>
      <c r="T244" s="81"/>
      <c r="U244" s="81"/>
      <c r="V244" s="81"/>
      <c r="W244" s="81"/>
      <c r="X244" s="81"/>
      <c r="Y244" s="81"/>
      <c r="Z244" s="81"/>
      <c r="AA244" s="81"/>
      <c r="AB244" s="81"/>
      <c r="AC244" s="81"/>
      <c r="AD244" s="81"/>
      <c r="AE244" s="81"/>
      <c r="AF244" s="81"/>
      <c r="AG244" s="81"/>
      <c r="AH244" s="81"/>
      <c r="AI244" s="81"/>
      <c r="AJ244" s="81"/>
      <c r="AK244" s="81"/>
      <c r="AL244" s="81"/>
      <c r="AM244" s="81"/>
      <c r="AN244" s="81"/>
      <c r="AO244" s="81"/>
      <c r="AP244" s="81"/>
      <c r="AQ244" s="81"/>
      <c r="AR244" s="81"/>
      <c r="AS244" s="81"/>
      <c r="AT244" s="81"/>
      <c r="AU244" s="81"/>
      <c r="AV244" s="81"/>
      <c r="AW244" s="81"/>
      <c r="AX244" s="81"/>
      <c r="AY244" s="81"/>
      <c r="AZ244" s="81"/>
      <c r="BA244" s="81"/>
      <c r="BB244" s="81"/>
      <c r="BC244" s="81"/>
      <c r="BD244" s="81"/>
    </row>
    <row r="245" spans="1:56" x14ac:dyDescent="0.25">
      <c r="A245" s="65">
        <v>3239</v>
      </c>
      <c r="B245" s="66"/>
      <c r="C245" s="67"/>
      <c r="D245" s="25" t="s">
        <v>72</v>
      </c>
      <c r="E245" s="11"/>
      <c r="F245" s="11"/>
      <c r="G245" s="11">
        <v>925</v>
      </c>
      <c r="H245" s="11"/>
      <c r="I245" s="81"/>
      <c r="J245" s="81"/>
      <c r="K245" s="81"/>
      <c r="L245" s="81"/>
      <c r="M245" s="81"/>
      <c r="N245" s="81"/>
      <c r="O245" s="81"/>
      <c r="P245" s="81"/>
      <c r="Q245" s="81"/>
      <c r="R245" s="81"/>
      <c r="S245" s="81"/>
      <c r="T245" s="81"/>
      <c r="U245" s="81"/>
      <c r="V245" s="81"/>
      <c r="W245" s="81"/>
      <c r="X245" s="81"/>
      <c r="Y245" s="81"/>
      <c r="Z245" s="81"/>
      <c r="AA245" s="81"/>
      <c r="AB245" s="81"/>
      <c r="AC245" s="81"/>
      <c r="AD245" s="81"/>
      <c r="AE245" s="81"/>
      <c r="AF245" s="81"/>
      <c r="AG245" s="81"/>
      <c r="AH245" s="81"/>
      <c r="AI245" s="81"/>
      <c r="AJ245" s="81"/>
      <c r="AK245" s="81"/>
      <c r="AL245" s="81"/>
      <c r="AM245" s="81"/>
      <c r="AN245" s="81"/>
      <c r="AO245" s="81"/>
      <c r="AP245" s="81"/>
      <c r="AQ245" s="81"/>
      <c r="AR245" s="81"/>
      <c r="AS245" s="81"/>
      <c r="AT245" s="81"/>
      <c r="AU245" s="81"/>
      <c r="AV245" s="81"/>
      <c r="AW245" s="81"/>
      <c r="AX245" s="81"/>
      <c r="AY245" s="81"/>
      <c r="AZ245" s="81"/>
      <c r="BA245" s="81"/>
      <c r="BB245" s="81"/>
      <c r="BC245" s="81"/>
      <c r="BD245" s="81"/>
    </row>
    <row r="246" spans="1:56" x14ac:dyDescent="0.25">
      <c r="A246" s="65">
        <v>3292</v>
      </c>
      <c r="B246" s="66"/>
      <c r="C246" s="67"/>
      <c r="D246" s="25" t="s">
        <v>75</v>
      </c>
      <c r="E246" s="11"/>
      <c r="F246" s="11"/>
      <c r="G246" s="11">
        <f t="shared" ref="G246:G250" si="50">F246</f>
        <v>0</v>
      </c>
      <c r="H246" s="1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1"/>
      <c r="BD246" s="81"/>
    </row>
    <row r="247" spans="1:56" x14ac:dyDescent="0.25">
      <c r="A247" s="65">
        <v>3293</v>
      </c>
      <c r="B247" s="66"/>
      <c r="C247" s="67"/>
      <c r="D247" s="25" t="s">
        <v>76</v>
      </c>
      <c r="E247" s="11"/>
      <c r="F247" s="11"/>
      <c r="G247" s="11">
        <f t="shared" si="50"/>
        <v>0</v>
      </c>
      <c r="H247" s="11"/>
      <c r="I247" s="81"/>
      <c r="J247" s="81"/>
      <c r="K247" s="81"/>
      <c r="L247" s="81"/>
      <c r="M247" s="81"/>
      <c r="N247" s="81"/>
      <c r="O247" s="81"/>
      <c r="P247" s="81"/>
      <c r="Q247" s="81"/>
      <c r="R247" s="81"/>
      <c r="S247" s="81"/>
      <c r="T247" s="81"/>
      <c r="U247" s="81"/>
      <c r="V247" s="81"/>
      <c r="W247" s="81"/>
      <c r="X247" s="81"/>
      <c r="Y247" s="81"/>
      <c r="Z247" s="81"/>
      <c r="AA247" s="81"/>
      <c r="AB247" s="81"/>
      <c r="AC247" s="81"/>
      <c r="AD247" s="81"/>
      <c r="AE247" s="81"/>
      <c r="AF247" s="81"/>
      <c r="AG247" s="81"/>
      <c r="AH247" s="81"/>
      <c r="AI247" s="81"/>
      <c r="AJ247" s="81"/>
      <c r="AK247" s="81"/>
      <c r="AL247" s="81"/>
      <c r="AM247" s="81"/>
      <c r="AN247" s="81"/>
      <c r="AO247" s="81"/>
      <c r="AP247" s="81"/>
      <c r="AQ247" s="81"/>
      <c r="AR247" s="81"/>
      <c r="AS247" s="81"/>
      <c r="AT247" s="81"/>
      <c r="AU247" s="81"/>
      <c r="AV247" s="81"/>
      <c r="AW247" s="81"/>
      <c r="AX247" s="81"/>
      <c r="AY247" s="81"/>
      <c r="AZ247" s="81"/>
      <c r="BA247" s="81"/>
      <c r="BB247" s="81"/>
      <c r="BC247" s="81"/>
      <c r="BD247" s="81"/>
    </row>
    <row r="248" spans="1:56" x14ac:dyDescent="0.25">
      <c r="A248" s="65">
        <v>3294</v>
      </c>
      <c r="B248" s="66"/>
      <c r="C248" s="67"/>
      <c r="D248" s="25" t="s">
        <v>82</v>
      </c>
      <c r="E248" s="11"/>
      <c r="F248" s="11"/>
      <c r="G248" s="11">
        <f t="shared" si="50"/>
        <v>0</v>
      </c>
      <c r="H248" s="11"/>
      <c r="I248" s="81"/>
      <c r="J248" s="81"/>
      <c r="K248" s="81"/>
      <c r="L248" s="81"/>
      <c r="M248" s="81"/>
      <c r="N248" s="81"/>
      <c r="O248" s="81"/>
      <c r="P248" s="81"/>
      <c r="Q248" s="81"/>
      <c r="R248" s="81"/>
      <c r="S248" s="81"/>
      <c r="T248" s="81"/>
      <c r="U248" s="81"/>
      <c r="V248" s="81"/>
      <c r="W248" s="81"/>
      <c r="X248" s="81"/>
      <c r="Y248" s="81"/>
      <c r="Z248" s="81"/>
      <c r="AA248" s="81"/>
      <c r="AB248" s="81"/>
      <c r="AC248" s="81"/>
      <c r="AD248" s="81"/>
      <c r="AE248" s="81"/>
      <c r="AF248" s="81"/>
      <c r="AG248" s="81"/>
      <c r="AH248" s="81"/>
      <c r="AI248" s="81"/>
      <c r="AJ248" s="81"/>
      <c r="AK248" s="81"/>
      <c r="AL248" s="81"/>
      <c r="AM248" s="81"/>
      <c r="AN248" s="81"/>
      <c r="AO248" s="81"/>
      <c r="AP248" s="81"/>
      <c r="AQ248" s="81"/>
      <c r="AR248" s="81"/>
      <c r="AS248" s="81"/>
      <c r="AT248" s="81"/>
      <c r="AU248" s="81"/>
      <c r="AV248" s="81"/>
      <c r="AW248" s="81"/>
      <c r="AX248" s="81"/>
      <c r="AY248" s="81"/>
      <c r="AZ248" s="81"/>
      <c r="BA248" s="81"/>
      <c r="BB248" s="81"/>
      <c r="BC248" s="81"/>
      <c r="BD248" s="81"/>
    </row>
    <row r="249" spans="1:56" x14ac:dyDescent="0.25">
      <c r="A249" s="65">
        <v>3295</v>
      </c>
      <c r="B249" s="66"/>
      <c r="C249" s="67"/>
      <c r="D249" s="25" t="s">
        <v>78</v>
      </c>
      <c r="E249" s="11"/>
      <c r="F249" s="11"/>
      <c r="G249" s="11">
        <f t="shared" si="50"/>
        <v>0</v>
      </c>
      <c r="H249" s="11"/>
      <c r="I249" s="81"/>
      <c r="J249" s="81"/>
      <c r="K249" s="81"/>
      <c r="L249" s="81"/>
      <c r="M249" s="81"/>
      <c r="N249" s="81"/>
      <c r="O249" s="81"/>
      <c r="P249" s="81"/>
      <c r="Q249" s="81"/>
      <c r="R249" s="81"/>
      <c r="S249" s="81"/>
      <c r="T249" s="81"/>
      <c r="U249" s="81"/>
      <c r="V249" s="81"/>
      <c r="W249" s="81"/>
      <c r="X249" s="81"/>
      <c r="Y249" s="81"/>
      <c r="Z249" s="81"/>
      <c r="AA249" s="81"/>
      <c r="AB249" s="81"/>
      <c r="AC249" s="81"/>
      <c r="AD249" s="81"/>
      <c r="AE249" s="81"/>
      <c r="AF249" s="81"/>
      <c r="AG249" s="81"/>
      <c r="AH249" s="81"/>
      <c r="AI249" s="81"/>
      <c r="AJ249" s="81"/>
      <c r="AK249" s="81"/>
      <c r="AL249" s="81"/>
      <c r="AM249" s="81"/>
      <c r="AN249" s="81"/>
      <c r="AO249" s="81"/>
      <c r="AP249" s="81"/>
      <c r="AQ249" s="81"/>
      <c r="AR249" s="81"/>
      <c r="AS249" s="81"/>
      <c r="AT249" s="81"/>
      <c r="AU249" s="81"/>
      <c r="AV249" s="81"/>
      <c r="AW249" s="81"/>
      <c r="AX249" s="81"/>
      <c r="AY249" s="81"/>
      <c r="AZ249" s="81"/>
      <c r="BA249" s="81"/>
      <c r="BB249" s="81"/>
      <c r="BC249" s="81"/>
      <c r="BD249" s="81"/>
    </row>
    <row r="250" spans="1:56" x14ac:dyDescent="0.25">
      <c r="A250" s="65">
        <v>3296</v>
      </c>
      <c r="B250" s="66"/>
      <c r="C250" s="67"/>
      <c r="D250" s="25" t="s">
        <v>83</v>
      </c>
      <c r="E250" s="11"/>
      <c r="F250" s="11"/>
      <c r="G250" s="11">
        <f t="shared" si="50"/>
        <v>0</v>
      </c>
      <c r="H250" s="11"/>
      <c r="I250" s="81"/>
      <c r="J250" s="81"/>
      <c r="K250" s="81"/>
      <c r="L250" s="81"/>
      <c r="M250" s="81"/>
      <c r="N250" s="81"/>
      <c r="O250" s="81"/>
      <c r="P250" s="81"/>
      <c r="Q250" s="81"/>
      <c r="R250" s="81"/>
      <c r="S250" s="81"/>
      <c r="T250" s="81"/>
      <c r="U250" s="81"/>
      <c r="V250" s="81"/>
      <c r="W250" s="81"/>
      <c r="X250" s="81"/>
      <c r="Y250" s="81"/>
      <c r="Z250" s="81"/>
      <c r="AA250" s="81"/>
      <c r="AB250" s="81"/>
      <c r="AC250" s="81"/>
      <c r="AD250" s="81"/>
      <c r="AE250" s="81"/>
      <c r="AF250" s="81"/>
      <c r="AG250" s="81"/>
      <c r="AH250" s="81"/>
      <c r="AI250" s="81"/>
      <c r="AJ250" s="81"/>
      <c r="AK250" s="81"/>
      <c r="AL250" s="81"/>
      <c r="AM250" s="81"/>
      <c r="AN250" s="81"/>
      <c r="AO250" s="81"/>
      <c r="AP250" s="81"/>
      <c r="AQ250" s="81"/>
      <c r="AR250" s="81"/>
      <c r="AS250" s="81"/>
      <c r="AT250" s="81"/>
      <c r="AU250" s="81"/>
      <c r="AV250" s="81"/>
      <c r="AW250" s="81"/>
      <c r="AX250" s="81"/>
      <c r="AY250" s="81"/>
      <c r="AZ250" s="81"/>
      <c r="BA250" s="81"/>
      <c r="BB250" s="81"/>
      <c r="BC250" s="81"/>
      <c r="BD250" s="81"/>
    </row>
    <row r="251" spans="1:56" ht="26.25" x14ac:dyDescent="0.25">
      <c r="A251" s="65">
        <v>3299</v>
      </c>
      <c r="B251" s="66"/>
      <c r="C251" s="67"/>
      <c r="D251" s="25" t="s">
        <v>73</v>
      </c>
      <c r="E251" s="11"/>
      <c r="F251" s="11"/>
      <c r="G251" s="11">
        <v>0</v>
      </c>
      <c r="H251" s="11"/>
      <c r="I251" s="81"/>
      <c r="J251" s="81"/>
      <c r="K251" s="81"/>
      <c r="L251" s="81"/>
      <c r="M251" s="81"/>
      <c r="N251" s="81"/>
      <c r="O251" s="81"/>
      <c r="P251" s="81"/>
      <c r="Q251" s="81"/>
      <c r="R251" s="81"/>
      <c r="S251" s="81"/>
      <c r="T251" s="81"/>
      <c r="U251" s="81"/>
      <c r="V251" s="81"/>
      <c r="W251" s="81"/>
      <c r="X251" s="81"/>
      <c r="Y251" s="81"/>
      <c r="Z251" s="81"/>
      <c r="AA251" s="81"/>
      <c r="AB251" s="81"/>
      <c r="AC251" s="81"/>
      <c r="AD251" s="81"/>
      <c r="AE251" s="81"/>
      <c r="AF251" s="81"/>
      <c r="AG251" s="81"/>
      <c r="AH251" s="81"/>
      <c r="AI251" s="81"/>
      <c r="AJ251" s="81"/>
      <c r="AK251" s="81"/>
      <c r="AL251" s="81"/>
      <c r="AM251" s="81"/>
      <c r="AN251" s="81"/>
      <c r="AO251" s="81"/>
      <c r="AP251" s="81"/>
      <c r="AQ251" s="81"/>
      <c r="AR251" s="81"/>
      <c r="AS251" s="81"/>
      <c r="AT251" s="81"/>
      <c r="AU251" s="81"/>
      <c r="AV251" s="81"/>
      <c r="AW251" s="81"/>
      <c r="AX251" s="81"/>
      <c r="AY251" s="81"/>
      <c r="AZ251" s="81"/>
      <c r="BA251" s="81"/>
      <c r="BB251" s="81"/>
      <c r="BC251" s="81"/>
      <c r="BD251" s="81"/>
    </row>
    <row r="252" spans="1:56" ht="15" customHeight="1" x14ac:dyDescent="0.25">
      <c r="A252" s="297" t="s">
        <v>278</v>
      </c>
      <c r="B252" s="298"/>
      <c r="C252" s="299"/>
      <c r="D252" s="240" t="s">
        <v>268</v>
      </c>
      <c r="E252" s="12">
        <f>E253+E276+E279</f>
        <v>6702.5</v>
      </c>
      <c r="F252" s="12">
        <f>F253+F276+F279</f>
        <v>11200</v>
      </c>
      <c r="G252" s="12">
        <f>G253+G276+G279+G281</f>
        <v>3125.35</v>
      </c>
      <c r="H252" s="12">
        <f t="shared" si="42"/>
        <v>27.904910714285712</v>
      </c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  <c r="AC252" s="85"/>
      <c r="AD252" s="85"/>
      <c r="AE252" s="85"/>
      <c r="AF252" s="85"/>
      <c r="AG252" s="85"/>
      <c r="AH252" s="85"/>
      <c r="AI252" s="85"/>
      <c r="AJ252" s="85"/>
      <c r="AK252" s="85"/>
      <c r="AL252" s="85"/>
      <c r="AM252" s="85"/>
      <c r="AN252" s="85"/>
      <c r="AO252" s="85"/>
      <c r="AP252" s="85"/>
      <c r="AQ252" s="85"/>
      <c r="AR252" s="85"/>
      <c r="AS252" s="85"/>
      <c r="AT252" s="85"/>
      <c r="AU252" s="85"/>
      <c r="AV252" s="85"/>
      <c r="AW252" s="85"/>
      <c r="AX252" s="85"/>
      <c r="AY252" s="85"/>
      <c r="AZ252" s="85"/>
      <c r="BA252" s="85"/>
      <c r="BB252" s="85"/>
      <c r="BC252" s="85"/>
      <c r="BD252" s="85"/>
    </row>
    <row r="253" spans="1:56" x14ac:dyDescent="0.25">
      <c r="A253" s="33">
        <v>32</v>
      </c>
      <c r="B253" s="63"/>
      <c r="C253" s="64"/>
      <c r="D253" s="27" t="s">
        <v>50</v>
      </c>
      <c r="E253" s="6">
        <v>4844.38</v>
      </c>
      <c r="F253" s="6">
        <v>11200</v>
      </c>
      <c r="G253" s="6">
        <f>SUM(G254:G275)</f>
        <v>3125.35</v>
      </c>
      <c r="H253" s="6">
        <f t="shared" si="42"/>
        <v>27.904910714285712</v>
      </c>
      <c r="I253" s="87"/>
      <c r="J253" s="87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  <c r="AA253" s="87"/>
      <c r="AB253" s="87"/>
      <c r="AC253" s="87"/>
      <c r="AD253" s="87"/>
      <c r="AE253" s="87"/>
      <c r="AF253" s="87"/>
      <c r="AG253" s="87"/>
      <c r="AH253" s="87"/>
      <c r="AI253" s="87"/>
      <c r="AJ253" s="87"/>
      <c r="AK253" s="87"/>
      <c r="AL253" s="87"/>
      <c r="AM253" s="87"/>
      <c r="AN253" s="87"/>
      <c r="AO253" s="87"/>
      <c r="AP253" s="87"/>
      <c r="AQ253" s="87"/>
      <c r="AR253" s="87"/>
      <c r="AS253" s="87"/>
      <c r="AT253" s="87"/>
      <c r="AU253" s="87"/>
      <c r="AV253" s="87"/>
      <c r="AW253" s="87"/>
      <c r="AX253" s="87"/>
      <c r="AY253" s="87"/>
      <c r="AZ253" s="87"/>
      <c r="BA253" s="87"/>
      <c r="BB253" s="87"/>
      <c r="BC253" s="87"/>
      <c r="BD253" s="87"/>
    </row>
    <row r="254" spans="1:56" x14ac:dyDescent="0.25">
      <c r="A254" s="65">
        <v>3211</v>
      </c>
      <c r="B254" s="66"/>
      <c r="C254" s="67"/>
      <c r="D254" s="25" t="s">
        <v>52</v>
      </c>
      <c r="E254" s="11"/>
      <c r="F254" s="11"/>
      <c r="G254" s="11">
        <v>1935.35</v>
      </c>
      <c r="H254" s="11"/>
      <c r="I254" s="81"/>
      <c r="J254" s="81"/>
      <c r="K254" s="81"/>
      <c r="L254" s="81"/>
      <c r="M254" s="81"/>
      <c r="N254" s="81"/>
      <c r="O254" s="81"/>
      <c r="P254" s="81"/>
      <c r="Q254" s="81"/>
      <c r="R254" s="81"/>
      <c r="S254" s="81"/>
      <c r="T254" s="81"/>
      <c r="U254" s="81"/>
      <c r="V254" s="81"/>
      <c r="W254" s="81"/>
      <c r="X254" s="81"/>
      <c r="Y254" s="81"/>
      <c r="Z254" s="81"/>
      <c r="AA254" s="81"/>
      <c r="AB254" s="81"/>
      <c r="AC254" s="81"/>
      <c r="AD254" s="81"/>
      <c r="AE254" s="81"/>
      <c r="AF254" s="81"/>
      <c r="AG254" s="81"/>
      <c r="AH254" s="81"/>
      <c r="AI254" s="81"/>
      <c r="AJ254" s="81"/>
      <c r="AK254" s="81"/>
      <c r="AL254" s="81"/>
      <c r="AM254" s="81"/>
      <c r="AN254" s="81"/>
      <c r="AO254" s="81"/>
      <c r="AP254" s="81"/>
      <c r="AQ254" s="81"/>
      <c r="AR254" s="81"/>
      <c r="AS254" s="81"/>
      <c r="AT254" s="81"/>
      <c r="AU254" s="81"/>
      <c r="AV254" s="81"/>
      <c r="AW254" s="81"/>
      <c r="AX254" s="81"/>
      <c r="AY254" s="81"/>
      <c r="AZ254" s="81"/>
      <c r="BA254" s="81"/>
      <c r="BB254" s="81"/>
      <c r="BC254" s="81"/>
      <c r="BD254" s="81"/>
    </row>
    <row r="255" spans="1:56" x14ac:dyDescent="0.25">
      <c r="A255" s="65">
        <v>3213</v>
      </c>
      <c r="B255" s="66"/>
      <c r="C255" s="67"/>
      <c r="D255" s="25" t="s">
        <v>54</v>
      </c>
      <c r="E255" s="11"/>
      <c r="F255" s="11"/>
      <c r="G255" s="11">
        <f t="shared" si="43"/>
        <v>0</v>
      </c>
      <c r="H255" s="1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  <c r="AC255" s="81"/>
      <c r="AD255" s="81"/>
      <c r="AE255" s="81"/>
      <c r="AF255" s="81"/>
      <c r="AG255" s="81"/>
      <c r="AH255" s="81"/>
      <c r="AI255" s="81"/>
      <c r="AJ255" s="81"/>
      <c r="AK255" s="81"/>
      <c r="AL255" s="81"/>
      <c r="AM255" s="81"/>
      <c r="AN255" s="81"/>
      <c r="AO255" s="81"/>
      <c r="AP255" s="81"/>
      <c r="AQ255" s="81"/>
      <c r="AR255" s="81"/>
      <c r="AS255" s="81"/>
      <c r="AT255" s="81"/>
      <c r="AU255" s="81"/>
      <c r="AV255" s="81"/>
      <c r="AW255" s="81"/>
      <c r="AX255" s="81"/>
      <c r="AY255" s="81"/>
      <c r="AZ255" s="81"/>
      <c r="BA255" s="81"/>
      <c r="BB255" s="81"/>
      <c r="BC255" s="81"/>
      <c r="BD255" s="81"/>
    </row>
    <row r="256" spans="1:56" ht="26.25" x14ac:dyDescent="0.25">
      <c r="A256" s="65">
        <v>3214</v>
      </c>
      <c r="B256" s="66"/>
      <c r="C256" s="67"/>
      <c r="D256" s="25" t="s">
        <v>55</v>
      </c>
      <c r="E256" s="11"/>
      <c r="F256" s="11"/>
      <c r="G256" s="11">
        <f t="shared" si="43"/>
        <v>0</v>
      </c>
      <c r="H256" s="1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81"/>
      <c r="Z256" s="81"/>
      <c r="AA256" s="81"/>
      <c r="AB256" s="81"/>
      <c r="AC256" s="81"/>
      <c r="AD256" s="81"/>
      <c r="AE256" s="81"/>
      <c r="AF256" s="81"/>
      <c r="AG256" s="81"/>
      <c r="AH256" s="81"/>
      <c r="AI256" s="81"/>
      <c r="AJ256" s="81"/>
      <c r="AK256" s="81"/>
      <c r="AL256" s="81"/>
      <c r="AM256" s="81"/>
      <c r="AN256" s="81"/>
      <c r="AO256" s="81"/>
      <c r="AP256" s="81"/>
      <c r="AQ256" s="81"/>
      <c r="AR256" s="81"/>
      <c r="AS256" s="81"/>
      <c r="AT256" s="81"/>
      <c r="AU256" s="81"/>
      <c r="AV256" s="81"/>
      <c r="AW256" s="81"/>
      <c r="AX256" s="81"/>
      <c r="AY256" s="81"/>
      <c r="AZ256" s="81"/>
      <c r="BA256" s="81"/>
      <c r="BB256" s="81"/>
      <c r="BC256" s="81"/>
      <c r="BD256" s="81"/>
    </row>
    <row r="257" spans="1:56" ht="26.25" x14ac:dyDescent="0.25">
      <c r="A257" s="65">
        <v>3221</v>
      </c>
      <c r="B257" s="66"/>
      <c r="C257" s="67"/>
      <c r="D257" s="25" t="s">
        <v>57</v>
      </c>
      <c r="E257" s="11"/>
      <c r="F257" s="11"/>
      <c r="G257" s="11">
        <v>0</v>
      </c>
      <c r="H257" s="11"/>
      <c r="I257" s="81"/>
      <c r="J257" s="81"/>
      <c r="K257" s="81"/>
      <c r="L257" s="81"/>
      <c r="M257" s="81"/>
      <c r="N257" s="81"/>
      <c r="O257" s="81"/>
      <c r="P257" s="81"/>
      <c r="Q257" s="81"/>
      <c r="R257" s="81"/>
      <c r="S257" s="81"/>
      <c r="T257" s="81"/>
      <c r="U257" s="81"/>
      <c r="V257" s="81"/>
      <c r="W257" s="81"/>
      <c r="X257" s="81"/>
      <c r="Y257" s="81"/>
      <c r="Z257" s="81"/>
      <c r="AA257" s="81"/>
      <c r="AB257" s="81"/>
      <c r="AC257" s="81"/>
      <c r="AD257" s="81"/>
      <c r="AE257" s="81"/>
      <c r="AF257" s="81"/>
      <c r="AG257" s="81"/>
      <c r="AH257" s="81"/>
      <c r="AI257" s="81"/>
      <c r="AJ257" s="81"/>
      <c r="AK257" s="81"/>
      <c r="AL257" s="81"/>
      <c r="AM257" s="81"/>
      <c r="AN257" s="81"/>
      <c r="AO257" s="81"/>
      <c r="AP257" s="81"/>
      <c r="AQ257" s="81"/>
      <c r="AR257" s="81"/>
      <c r="AS257" s="81"/>
      <c r="AT257" s="81"/>
      <c r="AU257" s="81"/>
      <c r="AV257" s="81"/>
      <c r="AW257" s="81"/>
      <c r="AX257" s="81"/>
      <c r="AY257" s="81"/>
      <c r="AZ257" s="81"/>
      <c r="BA257" s="81"/>
      <c r="BB257" s="81"/>
      <c r="BC257" s="81"/>
      <c r="BD257" s="81"/>
    </row>
    <row r="258" spans="1:56" x14ac:dyDescent="0.25">
      <c r="A258" s="65">
        <v>3222</v>
      </c>
      <c r="B258" s="66"/>
      <c r="C258" s="67"/>
      <c r="D258" s="25" t="s">
        <v>58</v>
      </c>
      <c r="E258" s="11"/>
      <c r="F258" s="11"/>
      <c r="G258" s="11">
        <f t="shared" si="43"/>
        <v>0</v>
      </c>
      <c r="H258" s="11"/>
      <c r="I258" s="81"/>
      <c r="J258" s="81"/>
      <c r="K258" s="81"/>
      <c r="L258" s="81"/>
      <c r="M258" s="81"/>
      <c r="N258" s="81"/>
      <c r="O258" s="81"/>
      <c r="P258" s="81"/>
      <c r="Q258" s="81"/>
      <c r="R258" s="81"/>
      <c r="S258" s="81"/>
      <c r="T258" s="81"/>
      <c r="U258" s="81"/>
      <c r="V258" s="81"/>
      <c r="W258" s="81"/>
      <c r="X258" s="81"/>
      <c r="Y258" s="81"/>
      <c r="Z258" s="81"/>
      <c r="AA258" s="81"/>
      <c r="AB258" s="81"/>
      <c r="AC258" s="81"/>
      <c r="AD258" s="81"/>
      <c r="AE258" s="81"/>
      <c r="AF258" s="81"/>
      <c r="AG258" s="81"/>
      <c r="AH258" s="81"/>
      <c r="AI258" s="81"/>
      <c r="AJ258" s="81"/>
      <c r="AK258" s="81"/>
      <c r="AL258" s="81"/>
      <c r="AM258" s="81"/>
      <c r="AN258" s="81"/>
      <c r="AO258" s="81"/>
      <c r="AP258" s="81"/>
      <c r="AQ258" s="81"/>
      <c r="AR258" s="81"/>
      <c r="AS258" s="81"/>
      <c r="AT258" s="81"/>
      <c r="AU258" s="81"/>
      <c r="AV258" s="81"/>
      <c r="AW258" s="81"/>
      <c r="AX258" s="81"/>
      <c r="AY258" s="81"/>
      <c r="AZ258" s="81"/>
      <c r="BA258" s="81"/>
      <c r="BB258" s="81"/>
      <c r="BC258" s="81"/>
      <c r="BD258" s="81"/>
    </row>
    <row r="259" spans="1:56" x14ac:dyDescent="0.25">
      <c r="A259" s="65">
        <v>3223</v>
      </c>
      <c r="B259" s="66"/>
      <c r="C259" s="67"/>
      <c r="D259" s="25" t="s">
        <v>59</v>
      </c>
      <c r="E259" s="11"/>
      <c r="F259" s="11"/>
      <c r="G259" s="11">
        <f t="shared" si="43"/>
        <v>0</v>
      </c>
      <c r="H259" s="11"/>
      <c r="I259" s="81"/>
      <c r="J259" s="81"/>
      <c r="K259" s="81"/>
      <c r="L259" s="81"/>
      <c r="M259" s="81"/>
      <c r="N259" s="81"/>
      <c r="O259" s="81"/>
      <c r="P259" s="81"/>
      <c r="Q259" s="81"/>
      <c r="R259" s="81"/>
      <c r="S259" s="81"/>
      <c r="T259" s="81"/>
      <c r="U259" s="81"/>
      <c r="V259" s="81"/>
      <c r="W259" s="81"/>
      <c r="X259" s="81"/>
      <c r="Y259" s="81"/>
      <c r="Z259" s="81"/>
      <c r="AA259" s="81"/>
      <c r="AB259" s="81"/>
      <c r="AC259" s="81"/>
      <c r="AD259" s="81"/>
      <c r="AE259" s="81"/>
      <c r="AF259" s="81"/>
      <c r="AG259" s="81"/>
      <c r="AH259" s="81"/>
      <c r="AI259" s="81"/>
      <c r="AJ259" s="81"/>
      <c r="AK259" s="81"/>
      <c r="AL259" s="81"/>
      <c r="AM259" s="81"/>
      <c r="AN259" s="81"/>
      <c r="AO259" s="81"/>
      <c r="AP259" s="81"/>
      <c r="AQ259" s="81"/>
      <c r="AR259" s="81"/>
      <c r="AS259" s="81"/>
      <c r="AT259" s="81"/>
      <c r="AU259" s="81"/>
      <c r="AV259" s="81"/>
      <c r="AW259" s="81"/>
      <c r="AX259" s="81"/>
      <c r="AY259" s="81"/>
      <c r="AZ259" s="81"/>
      <c r="BA259" s="81"/>
      <c r="BB259" s="81"/>
      <c r="BC259" s="81"/>
      <c r="BD259" s="81"/>
    </row>
    <row r="260" spans="1:56" ht="26.25" x14ac:dyDescent="0.25">
      <c r="A260" s="65">
        <v>3224</v>
      </c>
      <c r="B260" s="66"/>
      <c r="C260" s="67"/>
      <c r="D260" s="25" t="s">
        <v>60</v>
      </c>
      <c r="E260" s="11"/>
      <c r="F260" s="11"/>
      <c r="G260" s="11">
        <f t="shared" si="43"/>
        <v>0</v>
      </c>
      <c r="H260" s="11"/>
      <c r="I260" s="81"/>
      <c r="J260" s="81"/>
      <c r="K260" s="81"/>
      <c r="L260" s="81"/>
      <c r="M260" s="81"/>
      <c r="N260" s="81"/>
      <c r="O260" s="81"/>
      <c r="P260" s="81"/>
      <c r="Q260" s="81"/>
      <c r="R260" s="81"/>
      <c r="S260" s="81"/>
      <c r="T260" s="81"/>
      <c r="U260" s="81"/>
      <c r="V260" s="81"/>
      <c r="W260" s="81"/>
      <c r="X260" s="81"/>
      <c r="Y260" s="81"/>
      <c r="Z260" s="81"/>
      <c r="AA260" s="81"/>
      <c r="AB260" s="81"/>
      <c r="AC260" s="81"/>
      <c r="AD260" s="81"/>
      <c r="AE260" s="81"/>
      <c r="AF260" s="81"/>
      <c r="AG260" s="81"/>
      <c r="AH260" s="81"/>
      <c r="AI260" s="81"/>
      <c r="AJ260" s="81"/>
      <c r="AK260" s="81"/>
      <c r="AL260" s="81"/>
      <c r="AM260" s="81"/>
      <c r="AN260" s="81"/>
      <c r="AO260" s="81"/>
      <c r="AP260" s="81"/>
      <c r="AQ260" s="81"/>
      <c r="AR260" s="81"/>
      <c r="AS260" s="81"/>
      <c r="AT260" s="81"/>
      <c r="AU260" s="81"/>
      <c r="AV260" s="81"/>
      <c r="AW260" s="81"/>
      <c r="AX260" s="81"/>
      <c r="AY260" s="81"/>
      <c r="AZ260" s="81"/>
      <c r="BA260" s="81"/>
      <c r="BB260" s="81"/>
      <c r="BC260" s="81"/>
      <c r="BD260" s="81"/>
    </row>
    <row r="261" spans="1:56" x14ac:dyDescent="0.25">
      <c r="A261" s="65">
        <v>3225</v>
      </c>
      <c r="B261" s="66"/>
      <c r="C261" s="67"/>
      <c r="D261" s="25" t="s">
        <v>80</v>
      </c>
      <c r="E261" s="11"/>
      <c r="F261" s="11"/>
      <c r="G261" s="11">
        <v>0</v>
      </c>
      <c r="H261" s="11"/>
      <c r="I261" s="81"/>
      <c r="J261" s="81"/>
      <c r="K261" s="81"/>
      <c r="L261" s="81"/>
      <c r="M261" s="81"/>
      <c r="N261" s="81"/>
      <c r="O261" s="81"/>
      <c r="P261" s="81"/>
      <c r="Q261" s="81"/>
      <c r="R261" s="81"/>
      <c r="S261" s="81"/>
      <c r="T261" s="81"/>
      <c r="U261" s="81"/>
      <c r="V261" s="81"/>
      <c r="W261" s="81"/>
      <c r="X261" s="81"/>
      <c r="Y261" s="81"/>
      <c r="Z261" s="81"/>
      <c r="AA261" s="81"/>
      <c r="AB261" s="81"/>
      <c r="AC261" s="81"/>
      <c r="AD261" s="81"/>
      <c r="AE261" s="81"/>
      <c r="AF261" s="81"/>
      <c r="AG261" s="81"/>
      <c r="AH261" s="81"/>
      <c r="AI261" s="81"/>
      <c r="AJ261" s="81"/>
      <c r="AK261" s="81"/>
      <c r="AL261" s="81"/>
      <c r="AM261" s="81"/>
      <c r="AN261" s="81"/>
      <c r="AO261" s="81"/>
      <c r="AP261" s="81"/>
      <c r="AQ261" s="81"/>
      <c r="AR261" s="81"/>
      <c r="AS261" s="81"/>
      <c r="AT261" s="81"/>
      <c r="AU261" s="81"/>
      <c r="AV261" s="81"/>
      <c r="AW261" s="81"/>
      <c r="AX261" s="81"/>
      <c r="AY261" s="81"/>
      <c r="AZ261" s="81"/>
      <c r="BA261" s="81"/>
      <c r="BB261" s="81"/>
      <c r="BC261" s="81"/>
      <c r="BD261" s="81"/>
    </row>
    <row r="262" spans="1:56" x14ac:dyDescent="0.25">
      <c r="A262" s="65">
        <v>3227</v>
      </c>
      <c r="B262" s="66"/>
      <c r="C262" s="67"/>
      <c r="D262" s="25" t="s">
        <v>81</v>
      </c>
      <c r="E262" s="11"/>
      <c r="F262" s="11"/>
      <c r="G262" s="11">
        <f t="shared" si="43"/>
        <v>0</v>
      </c>
      <c r="H262" s="11"/>
      <c r="I262" s="81"/>
      <c r="J262" s="81"/>
      <c r="K262" s="81"/>
      <c r="L262" s="81"/>
      <c r="M262" s="81"/>
      <c r="N262" s="81"/>
      <c r="O262" s="81"/>
      <c r="P262" s="81"/>
      <c r="Q262" s="81"/>
      <c r="R262" s="81"/>
      <c r="S262" s="81"/>
      <c r="T262" s="81"/>
      <c r="U262" s="81"/>
      <c r="V262" s="81"/>
      <c r="W262" s="81"/>
      <c r="X262" s="81"/>
      <c r="Y262" s="81"/>
      <c r="Z262" s="81"/>
      <c r="AA262" s="81"/>
      <c r="AB262" s="81"/>
      <c r="AC262" s="81"/>
      <c r="AD262" s="81"/>
      <c r="AE262" s="81"/>
      <c r="AF262" s="81"/>
      <c r="AG262" s="81"/>
      <c r="AH262" s="81"/>
      <c r="AI262" s="81"/>
      <c r="AJ262" s="81"/>
      <c r="AK262" s="81"/>
      <c r="AL262" s="81"/>
      <c r="AM262" s="81"/>
      <c r="AN262" s="81"/>
      <c r="AO262" s="81"/>
      <c r="AP262" s="81"/>
      <c r="AQ262" s="81"/>
      <c r="AR262" s="81"/>
      <c r="AS262" s="81"/>
      <c r="AT262" s="81"/>
      <c r="AU262" s="81"/>
      <c r="AV262" s="81"/>
      <c r="AW262" s="81"/>
      <c r="AX262" s="81"/>
      <c r="AY262" s="81"/>
      <c r="AZ262" s="81"/>
      <c r="BA262" s="81"/>
      <c r="BB262" s="81"/>
      <c r="BC262" s="81"/>
      <c r="BD262" s="81"/>
    </row>
    <row r="263" spans="1:56" x14ac:dyDescent="0.25">
      <c r="A263" s="65">
        <v>3231</v>
      </c>
      <c r="B263" s="66"/>
      <c r="C263" s="67"/>
      <c r="D263" s="25" t="s">
        <v>64</v>
      </c>
      <c r="E263" s="11"/>
      <c r="F263" s="11"/>
      <c r="G263" s="11">
        <v>890</v>
      </c>
      <c r="H263" s="11"/>
      <c r="I263" s="81"/>
      <c r="J263" s="81"/>
      <c r="K263" s="81"/>
      <c r="L263" s="81"/>
      <c r="M263" s="81"/>
      <c r="N263" s="81"/>
      <c r="O263" s="81"/>
      <c r="P263" s="81"/>
      <c r="Q263" s="81"/>
      <c r="R263" s="81"/>
      <c r="S263" s="81"/>
      <c r="T263" s="81"/>
      <c r="U263" s="81"/>
      <c r="V263" s="81"/>
      <c r="W263" s="81"/>
      <c r="X263" s="81"/>
      <c r="Y263" s="81"/>
      <c r="Z263" s="81"/>
      <c r="AA263" s="81"/>
      <c r="AB263" s="81"/>
      <c r="AC263" s="81"/>
      <c r="AD263" s="81"/>
      <c r="AE263" s="81"/>
      <c r="AF263" s="81"/>
      <c r="AG263" s="81"/>
      <c r="AH263" s="81"/>
      <c r="AI263" s="81"/>
      <c r="AJ263" s="81"/>
      <c r="AK263" s="81"/>
      <c r="AL263" s="81"/>
      <c r="AM263" s="81"/>
      <c r="AN263" s="81"/>
      <c r="AO263" s="81"/>
      <c r="AP263" s="81"/>
      <c r="AQ263" s="81"/>
      <c r="AR263" s="81"/>
      <c r="AS263" s="81"/>
      <c r="AT263" s="81"/>
      <c r="AU263" s="81"/>
      <c r="AV263" s="81"/>
      <c r="AW263" s="81"/>
      <c r="AX263" s="81"/>
      <c r="AY263" s="81"/>
      <c r="AZ263" s="81"/>
      <c r="BA263" s="81"/>
      <c r="BB263" s="81"/>
      <c r="BC263" s="81"/>
      <c r="BD263" s="81"/>
    </row>
    <row r="264" spans="1:56" x14ac:dyDescent="0.25">
      <c r="A264" s="65">
        <v>3233</v>
      </c>
      <c r="B264" s="66"/>
      <c r="C264" s="67"/>
      <c r="D264" s="25" t="s">
        <v>66</v>
      </c>
      <c r="E264" s="11"/>
      <c r="F264" s="11"/>
      <c r="G264" s="11">
        <f t="shared" ref="G264:G336" si="51">F264</f>
        <v>0</v>
      </c>
      <c r="H264" s="11"/>
      <c r="I264" s="81"/>
      <c r="J264" s="81"/>
      <c r="K264" s="81"/>
      <c r="L264" s="81"/>
      <c r="M264" s="81"/>
      <c r="N264" s="81"/>
      <c r="O264" s="81"/>
      <c r="P264" s="81"/>
      <c r="Q264" s="81"/>
      <c r="R264" s="81"/>
      <c r="S264" s="81"/>
      <c r="T264" s="8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81"/>
      <c r="AP264" s="81"/>
      <c r="AQ264" s="81"/>
      <c r="AR264" s="81"/>
      <c r="AS264" s="81"/>
      <c r="AT264" s="81"/>
      <c r="AU264" s="81"/>
      <c r="AV264" s="81"/>
      <c r="AW264" s="81"/>
      <c r="AX264" s="81"/>
      <c r="AY264" s="81"/>
      <c r="AZ264" s="81"/>
      <c r="BA264" s="81"/>
      <c r="BB264" s="81"/>
      <c r="BC264" s="81"/>
      <c r="BD264" s="81"/>
    </row>
    <row r="265" spans="1:56" x14ac:dyDescent="0.25">
      <c r="A265" s="65">
        <v>3234</v>
      </c>
      <c r="B265" s="66"/>
      <c r="C265" s="67"/>
      <c r="D265" s="25" t="s">
        <v>67</v>
      </c>
      <c r="E265" s="11"/>
      <c r="F265" s="11"/>
      <c r="G265" s="11">
        <f t="shared" si="51"/>
        <v>0</v>
      </c>
      <c r="H265" s="11"/>
      <c r="I265" s="81"/>
      <c r="J265" s="81"/>
      <c r="K265" s="81"/>
      <c r="L265" s="81"/>
      <c r="M265" s="81"/>
      <c r="N265" s="81"/>
      <c r="O265" s="81"/>
      <c r="P265" s="81"/>
      <c r="Q265" s="81"/>
      <c r="R265" s="81"/>
      <c r="S265" s="81"/>
      <c r="T265" s="8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  <c r="AQ265" s="81"/>
      <c r="AR265" s="81"/>
      <c r="AS265" s="81"/>
      <c r="AT265" s="81"/>
      <c r="AU265" s="81"/>
      <c r="AV265" s="81"/>
      <c r="AW265" s="81"/>
      <c r="AX265" s="81"/>
      <c r="AY265" s="81"/>
      <c r="AZ265" s="81"/>
      <c r="BA265" s="81"/>
      <c r="BB265" s="81"/>
      <c r="BC265" s="81"/>
      <c r="BD265" s="81"/>
    </row>
    <row r="266" spans="1:56" x14ac:dyDescent="0.25">
      <c r="A266" s="65">
        <v>3236</v>
      </c>
      <c r="B266" s="66"/>
      <c r="C266" s="67"/>
      <c r="D266" s="25" t="s">
        <v>69</v>
      </c>
      <c r="E266" s="11"/>
      <c r="F266" s="11"/>
      <c r="G266" s="11">
        <f t="shared" si="51"/>
        <v>0</v>
      </c>
      <c r="H266" s="11"/>
      <c r="I266" s="81"/>
      <c r="J266" s="81"/>
      <c r="K266" s="81"/>
      <c r="L266" s="81"/>
      <c r="M266" s="81"/>
      <c r="N266" s="81"/>
      <c r="O266" s="81"/>
      <c r="P266" s="81"/>
      <c r="Q266" s="81"/>
      <c r="R266" s="81"/>
      <c r="S266" s="81"/>
      <c r="T266" s="8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1"/>
      <c r="AN266" s="81"/>
      <c r="AO266" s="81"/>
      <c r="AP266" s="81"/>
      <c r="AQ266" s="81"/>
      <c r="AR266" s="81"/>
      <c r="AS266" s="81"/>
      <c r="AT266" s="81"/>
      <c r="AU266" s="81"/>
      <c r="AV266" s="81"/>
      <c r="AW266" s="81"/>
      <c r="AX266" s="81"/>
      <c r="AY266" s="81"/>
      <c r="AZ266" s="81"/>
      <c r="BA266" s="81"/>
      <c r="BB266" s="81"/>
      <c r="BC266" s="81"/>
      <c r="BD266" s="81"/>
    </row>
    <row r="267" spans="1:56" x14ac:dyDescent="0.25">
      <c r="A267" s="65">
        <v>3237</v>
      </c>
      <c r="B267" s="66"/>
      <c r="C267" s="67"/>
      <c r="D267" s="25" t="s">
        <v>70</v>
      </c>
      <c r="E267" s="11"/>
      <c r="F267" s="11"/>
      <c r="G267" s="11">
        <v>0</v>
      </c>
      <c r="H267" s="11"/>
      <c r="I267" s="81"/>
      <c r="J267" s="81"/>
      <c r="K267" s="81"/>
      <c r="L267" s="81"/>
      <c r="M267" s="81"/>
      <c r="N267" s="81"/>
      <c r="O267" s="81"/>
      <c r="P267" s="81"/>
      <c r="Q267" s="81"/>
      <c r="R267" s="81"/>
      <c r="S267" s="81"/>
      <c r="T267" s="81"/>
      <c r="U267" s="81"/>
      <c r="V267" s="81"/>
      <c r="W267" s="81"/>
      <c r="X267" s="81"/>
      <c r="Y267" s="81"/>
      <c r="Z267" s="81"/>
      <c r="AA267" s="81"/>
      <c r="AB267" s="81"/>
      <c r="AC267" s="81"/>
      <c r="AD267" s="81"/>
      <c r="AE267" s="81"/>
      <c r="AF267" s="81"/>
      <c r="AG267" s="81"/>
      <c r="AH267" s="81"/>
      <c r="AI267" s="81"/>
      <c r="AJ267" s="81"/>
      <c r="AK267" s="81"/>
      <c r="AL267" s="81"/>
      <c r="AM267" s="81"/>
      <c r="AN267" s="81"/>
      <c r="AO267" s="81"/>
      <c r="AP267" s="81"/>
      <c r="AQ267" s="81"/>
      <c r="AR267" s="81"/>
      <c r="AS267" s="81"/>
      <c r="AT267" s="81"/>
      <c r="AU267" s="81"/>
      <c r="AV267" s="81"/>
      <c r="AW267" s="81"/>
      <c r="AX267" s="81"/>
      <c r="AY267" s="81"/>
      <c r="AZ267" s="81"/>
      <c r="BA267" s="81"/>
      <c r="BB267" s="81"/>
      <c r="BC267" s="81"/>
      <c r="BD267" s="81"/>
    </row>
    <row r="268" spans="1:56" x14ac:dyDescent="0.25">
      <c r="A268" s="65">
        <v>3238</v>
      </c>
      <c r="B268" s="66"/>
      <c r="C268" s="67"/>
      <c r="D268" s="25" t="s">
        <v>71</v>
      </c>
      <c r="E268" s="11"/>
      <c r="F268" s="11"/>
      <c r="G268" s="11">
        <f t="shared" si="51"/>
        <v>0</v>
      </c>
      <c r="H268" s="11"/>
      <c r="I268" s="81"/>
      <c r="J268" s="81"/>
      <c r="K268" s="81"/>
      <c r="L268" s="81"/>
      <c r="M268" s="81"/>
      <c r="N268" s="81"/>
      <c r="O268" s="81"/>
      <c r="P268" s="81"/>
      <c r="Q268" s="81"/>
      <c r="R268" s="81"/>
      <c r="S268" s="81"/>
      <c r="T268" s="81"/>
      <c r="U268" s="81"/>
      <c r="V268" s="81"/>
      <c r="W268" s="81"/>
      <c r="X268" s="81"/>
      <c r="Y268" s="81"/>
      <c r="Z268" s="81"/>
      <c r="AA268" s="81"/>
      <c r="AB268" s="81"/>
      <c r="AC268" s="81"/>
      <c r="AD268" s="81"/>
      <c r="AE268" s="81"/>
      <c r="AF268" s="81"/>
      <c r="AG268" s="81"/>
      <c r="AH268" s="81"/>
      <c r="AI268" s="81"/>
      <c r="AJ268" s="81"/>
      <c r="AK268" s="81"/>
      <c r="AL268" s="81"/>
      <c r="AM268" s="81"/>
      <c r="AN268" s="81"/>
      <c r="AO268" s="81"/>
      <c r="AP268" s="81"/>
      <c r="AQ268" s="81"/>
      <c r="AR268" s="81"/>
      <c r="AS268" s="81"/>
      <c r="AT268" s="81"/>
      <c r="AU268" s="81"/>
      <c r="AV268" s="81"/>
      <c r="AW268" s="81"/>
      <c r="AX268" s="81"/>
      <c r="AY268" s="81"/>
      <c r="AZ268" s="81"/>
      <c r="BA268" s="81"/>
      <c r="BB268" s="81"/>
      <c r="BC268" s="81"/>
      <c r="BD268" s="81"/>
    </row>
    <row r="269" spans="1:56" x14ac:dyDescent="0.25">
      <c r="A269" s="65">
        <v>3239</v>
      </c>
      <c r="B269" s="66"/>
      <c r="C269" s="67"/>
      <c r="D269" s="25" t="s">
        <v>72</v>
      </c>
      <c r="E269" s="11"/>
      <c r="F269" s="11"/>
      <c r="G269" s="11">
        <v>0</v>
      </c>
      <c r="H269" s="11"/>
      <c r="I269" s="81"/>
      <c r="J269" s="81"/>
      <c r="K269" s="81"/>
      <c r="L269" s="81"/>
      <c r="M269" s="81"/>
      <c r="N269" s="81"/>
      <c r="O269" s="81"/>
      <c r="P269" s="81"/>
      <c r="Q269" s="81"/>
      <c r="R269" s="81"/>
      <c r="S269" s="81"/>
      <c r="T269" s="81"/>
      <c r="U269" s="81"/>
      <c r="V269" s="81"/>
      <c r="W269" s="81"/>
      <c r="X269" s="81"/>
      <c r="Y269" s="81"/>
      <c r="Z269" s="81"/>
      <c r="AA269" s="81"/>
      <c r="AB269" s="81"/>
      <c r="AC269" s="81"/>
      <c r="AD269" s="81"/>
      <c r="AE269" s="81"/>
      <c r="AF269" s="81"/>
      <c r="AG269" s="81"/>
      <c r="AH269" s="81"/>
      <c r="AI269" s="81"/>
      <c r="AJ269" s="81"/>
      <c r="AK269" s="81"/>
      <c r="AL269" s="81"/>
      <c r="AM269" s="81"/>
      <c r="AN269" s="81"/>
      <c r="AO269" s="81"/>
      <c r="AP269" s="81"/>
      <c r="AQ269" s="81"/>
      <c r="AR269" s="81"/>
      <c r="AS269" s="81"/>
      <c r="AT269" s="81"/>
      <c r="AU269" s="81"/>
      <c r="AV269" s="81"/>
      <c r="AW269" s="81"/>
      <c r="AX269" s="81"/>
      <c r="AY269" s="81"/>
      <c r="AZ269" s="81"/>
      <c r="BA269" s="81"/>
      <c r="BB269" s="81"/>
      <c r="BC269" s="81"/>
      <c r="BD269" s="81"/>
    </row>
    <row r="270" spans="1:56" x14ac:dyDescent="0.25">
      <c r="A270" s="65">
        <v>3292</v>
      </c>
      <c r="B270" s="66"/>
      <c r="C270" s="67"/>
      <c r="D270" s="25" t="s">
        <v>75</v>
      </c>
      <c r="E270" s="11"/>
      <c r="F270" s="11"/>
      <c r="G270" s="11">
        <f t="shared" si="51"/>
        <v>0</v>
      </c>
      <c r="H270" s="11"/>
      <c r="I270" s="81"/>
      <c r="J270" s="81"/>
      <c r="K270" s="81"/>
      <c r="L270" s="81"/>
      <c r="M270" s="81"/>
      <c r="N270" s="81"/>
      <c r="O270" s="81"/>
      <c r="P270" s="81"/>
      <c r="Q270" s="81"/>
      <c r="R270" s="81"/>
      <c r="S270" s="81"/>
      <c r="T270" s="8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1"/>
      <c r="AN270" s="81"/>
      <c r="AO270" s="81"/>
      <c r="AP270" s="81"/>
      <c r="AQ270" s="81"/>
      <c r="AR270" s="81"/>
      <c r="AS270" s="81"/>
      <c r="AT270" s="81"/>
      <c r="AU270" s="81"/>
      <c r="AV270" s="81"/>
      <c r="AW270" s="81"/>
      <c r="AX270" s="81"/>
      <c r="AY270" s="81"/>
      <c r="AZ270" s="81"/>
      <c r="BA270" s="81"/>
      <c r="BB270" s="81"/>
      <c r="BC270" s="81"/>
      <c r="BD270" s="81"/>
    </row>
    <row r="271" spans="1:56" x14ac:dyDescent="0.25">
      <c r="A271" s="65">
        <v>3293</v>
      </c>
      <c r="B271" s="66"/>
      <c r="C271" s="67"/>
      <c r="D271" s="25" t="s">
        <v>76</v>
      </c>
      <c r="E271" s="11"/>
      <c r="F271" s="11"/>
      <c r="G271" s="11">
        <f t="shared" si="51"/>
        <v>0</v>
      </c>
      <c r="H271" s="11"/>
      <c r="I271" s="81"/>
      <c r="J271" s="81"/>
      <c r="K271" s="81"/>
      <c r="L271" s="81"/>
      <c r="M271" s="81"/>
      <c r="N271" s="81"/>
      <c r="O271" s="81"/>
      <c r="P271" s="81"/>
      <c r="Q271" s="81"/>
      <c r="R271" s="81"/>
      <c r="S271" s="81"/>
      <c r="T271" s="8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81"/>
      <c r="AO271" s="81"/>
      <c r="AP271" s="81"/>
      <c r="AQ271" s="81"/>
      <c r="AR271" s="81"/>
      <c r="AS271" s="81"/>
      <c r="AT271" s="81"/>
      <c r="AU271" s="81"/>
      <c r="AV271" s="81"/>
      <c r="AW271" s="81"/>
      <c r="AX271" s="81"/>
      <c r="AY271" s="81"/>
      <c r="AZ271" s="81"/>
      <c r="BA271" s="81"/>
      <c r="BB271" s="81"/>
      <c r="BC271" s="81"/>
      <c r="BD271" s="81"/>
    </row>
    <row r="272" spans="1:56" x14ac:dyDescent="0.25">
      <c r="A272" s="65">
        <v>3294</v>
      </c>
      <c r="B272" s="66"/>
      <c r="C272" s="67"/>
      <c r="D272" s="25" t="s">
        <v>82</v>
      </c>
      <c r="E272" s="11"/>
      <c r="F272" s="11"/>
      <c r="G272" s="11">
        <f t="shared" si="51"/>
        <v>0</v>
      </c>
      <c r="H272" s="11"/>
      <c r="I272" s="81"/>
      <c r="J272" s="81"/>
      <c r="K272" s="81"/>
      <c r="L272" s="81"/>
      <c r="M272" s="81"/>
      <c r="N272" s="81"/>
      <c r="O272" s="81"/>
      <c r="P272" s="81"/>
      <c r="Q272" s="81"/>
      <c r="R272" s="81"/>
      <c r="S272" s="81"/>
      <c r="T272" s="8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81"/>
      <c r="AO272" s="81"/>
      <c r="AP272" s="81"/>
      <c r="AQ272" s="81"/>
      <c r="AR272" s="81"/>
      <c r="AS272" s="81"/>
      <c r="AT272" s="81"/>
      <c r="AU272" s="81"/>
      <c r="AV272" s="81"/>
      <c r="AW272" s="81"/>
      <c r="AX272" s="81"/>
      <c r="AY272" s="81"/>
      <c r="AZ272" s="81"/>
      <c r="BA272" s="81"/>
      <c r="BB272" s="81"/>
      <c r="BC272" s="81"/>
      <c r="BD272" s="81"/>
    </row>
    <row r="273" spans="1:56" x14ac:dyDescent="0.25">
      <c r="A273" s="65">
        <v>3295</v>
      </c>
      <c r="B273" s="66"/>
      <c r="C273" s="67"/>
      <c r="D273" s="25" t="s">
        <v>78</v>
      </c>
      <c r="E273" s="11"/>
      <c r="F273" s="11"/>
      <c r="G273" s="11">
        <f t="shared" si="51"/>
        <v>0</v>
      </c>
      <c r="H273" s="11"/>
      <c r="I273" s="81"/>
      <c r="J273" s="81"/>
      <c r="K273" s="81"/>
      <c r="L273" s="81"/>
      <c r="M273" s="81"/>
      <c r="N273" s="81"/>
      <c r="O273" s="81"/>
      <c r="P273" s="81"/>
      <c r="Q273" s="81"/>
      <c r="R273" s="81"/>
      <c r="S273" s="81"/>
      <c r="T273" s="8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1"/>
      <c r="AN273" s="81"/>
      <c r="AO273" s="81"/>
      <c r="AP273" s="81"/>
      <c r="AQ273" s="81"/>
      <c r="AR273" s="81"/>
      <c r="AS273" s="81"/>
      <c r="AT273" s="81"/>
      <c r="AU273" s="81"/>
      <c r="AV273" s="81"/>
      <c r="AW273" s="81"/>
      <c r="AX273" s="81"/>
      <c r="AY273" s="81"/>
      <c r="AZ273" s="81"/>
      <c r="BA273" s="81"/>
      <c r="BB273" s="81"/>
      <c r="BC273" s="81"/>
      <c r="BD273" s="81"/>
    </row>
    <row r="274" spans="1:56" x14ac:dyDescent="0.25">
      <c r="A274" s="65">
        <v>3296</v>
      </c>
      <c r="B274" s="66"/>
      <c r="C274" s="67"/>
      <c r="D274" s="25" t="s">
        <v>83</v>
      </c>
      <c r="E274" s="11"/>
      <c r="F274" s="11"/>
      <c r="G274" s="11">
        <f t="shared" si="51"/>
        <v>0</v>
      </c>
      <c r="H274" s="11"/>
      <c r="I274" s="81"/>
      <c r="J274" s="81"/>
      <c r="K274" s="81"/>
      <c r="L274" s="81"/>
      <c r="M274" s="81"/>
      <c r="N274" s="81"/>
      <c r="O274" s="81"/>
      <c r="P274" s="81"/>
      <c r="Q274" s="81"/>
      <c r="R274" s="81"/>
      <c r="S274" s="81"/>
      <c r="T274" s="8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1"/>
      <c r="AN274" s="81"/>
      <c r="AO274" s="81"/>
      <c r="AP274" s="81"/>
      <c r="AQ274" s="81"/>
      <c r="AR274" s="81"/>
      <c r="AS274" s="81"/>
      <c r="AT274" s="81"/>
      <c r="AU274" s="81"/>
      <c r="AV274" s="81"/>
      <c r="AW274" s="81"/>
      <c r="AX274" s="81"/>
      <c r="AY274" s="81"/>
      <c r="AZ274" s="81"/>
      <c r="BA274" s="81"/>
      <c r="BB274" s="81"/>
      <c r="BC274" s="81"/>
      <c r="BD274" s="81"/>
    </row>
    <row r="275" spans="1:56" ht="26.25" x14ac:dyDescent="0.25">
      <c r="A275" s="65">
        <v>3299</v>
      </c>
      <c r="B275" s="66"/>
      <c r="C275" s="67"/>
      <c r="D275" s="25" t="s">
        <v>73</v>
      </c>
      <c r="E275" s="11"/>
      <c r="F275" s="11"/>
      <c r="G275" s="11">
        <v>300</v>
      </c>
      <c r="H275" s="11"/>
      <c r="I275" s="81"/>
      <c r="J275" s="81"/>
      <c r="K275" s="81"/>
      <c r="L275" s="81"/>
      <c r="M275" s="81"/>
      <c r="N275" s="81"/>
      <c r="O275" s="81"/>
      <c r="P275" s="81"/>
      <c r="Q275" s="81"/>
      <c r="R275" s="81"/>
      <c r="S275" s="81"/>
      <c r="T275" s="8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  <c r="AN275" s="81"/>
      <c r="AO275" s="81"/>
      <c r="AP275" s="81"/>
      <c r="AQ275" s="81"/>
      <c r="AR275" s="81"/>
      <c r="AS275" s="81"/>
      <c r="AT275" s="81"/>
      <c r="AU275" s="81"/>
      <c r="AV275" s="81"/>
      <c r="AW275" s="81"/>
      <c r="AX275" s="81"/>
      <c r="AY275" s="81"/>
      <c r="AZ275" s="81"/>
      <c r="BA275" s="81"/>
      <c r="BB275" s="81"/>
      <c r="BC275" s="81"/>
      <c r="BD275" s="81"/>
    </row>
    <row r="276" spans="1:56" x14ac:dyDescent="0.25">
      <c r="A276" s="33">
        <v>34</v>
      </c>
      <c r="B276" s="63"/>
      <c r="C276" s="64"/>
      <c r="D276" s="27" t="s">
        <v>87</v>
      </c>
      <c r="E276" s="6">
        <v>0</v>
      </c>
      <c r="F276" s="6">
        <v>0</v>
      </c>
      <c r="G276" s="6">
        <f>SUM(G277:G278)</f>
        <v>0</v>
      </c>
      <c r="H276" s="6">
        <v>0</v>
      </c>
      <c r="I276" s="87"/>
      <c r="J276" s="87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  <c r="AA276" s="87"/>
      <c r="AB276" s="87"/>
      <c r="AC276" s="87"/>
      <c r="AD276" s="87"/>
      <c r="AE276" s="87"/>
      <c r="AF276" s="87"/>
      <c r="AG276" s="87"/>
      <c r="AH276" s="87"/>
      <c r="AI276" s="87"/>
      <c r="AJ276" s="87"/>
      <c r="AK276" s="87"/>
      <c r="AL276" s="87"/>
      <c r="AM276" s="87"/>
      <c r="AN276" s="87"/>
      <c r="AO276" s="87"/>
      <c r="AP276" s="87"/>
      <c r="AQ276" s="87"/>
      <c r="AR276" s="87"/>
      <c r="AS276" s="87"/>
      <c r="AT276" s="87"/>
      <c r="AU276" s="87"/>
      <c r="AV276" s="87"/>
      <c r="AW276" s="87"/>
      <c r="AX276" s="87"/>
      <c r="AY276" s="87"/>
      <c r="AZ276" s="87"/>
      <c r="BA276" s="87"/>
      <c r="BB276" s="87"/>
      <c r="BC276" s="87"/>
      <c r="BD276" s="87"/>
    </row>
    <row r="277" spans="1:56" ht="26.25" x14ac:dyDescent="0.25">
      <c r="A277" s="65">
        <v>3431</v>
      </c>
      <c r="B277" s="66"/>
      <c r="C277" s="67"/>
      <c r="D277" s="25" t="s">
        <v>89</v>
      </c>
      <c r="E277" s="11"/>
      <c r="F277" s="11"/>
      <c r="G277" s="11">
        <f t="shared" si="51"/>
        <v>0</v>
      </c>
      <c r="H277" s="11"/>
      <c r="I277" s="81"/>
      <c r="J277" s="81"/>
      <c r="K277" s="81"/>
      <c r="L277" s="81"/>
      <c r="M277" s="81"/>
      <c r="N277" s="81"/>
      <c r="O277" s="81"/>
      <c r="P277" s="81"/>
      <c r="Q277" s="81"/>
      <c r="R277" s="81"/>
      <c r="S277" s="81"/>
      <c r="T277" s="81"/>
      <c r="U277" s="81"/>
      <c r="V277" s="81"/>
      <c r="W277" s="81"/>
      <c r="X277" s="81"/>
      <c r="Y277" s="81"/>
      <c r="Z277" s="81"/>
      <c r="AA277" s="81"/>
      <c r="AB277" s="81"/>
      <c r="AC277" s="81"/>
      <c r="AD277" s="81"/>
      <c r="AE277" s="81"/>
      <c r="AF277" s="81"/>
      <c r="AG277" s="81"/>
      <c r="AH277" s="81"/>
      <c r="AI277" s="81"/>
      <c r="AJ277" s="81"/>
      <c r="AK277" s="81"/>
      <c r="AL277" s="81"/>
      <c r="AM277" s="81"/>
      <c r="AN277" s="81"/>
      <c r="AO277" s="81"/>
      <c r="AP277" s="81"/>
      <c r="AQ277" s="81"/>
      <c r="AR277" s="81"/>
      <c r="AS277" s="81"/>
      <c r="AT277" s="81"/>
      <c r="AU277" s="81"/>
      <c r="AV277" s="81"/>
      <c r="AW277" s="81"/>
      <c r="AX277" s="81"/>
      <c r="AY277" s="81"/>
      <c r="AZ277" s="81"/>
      <c r="BA277" s="81"/>
      <c r="BB277" s="81"/>
      <c r="BC277" s="81"/>
      <c r="BD277" s="81"/>
    </row>
    <row r="278" spans="1:56" x14ac:dyDescent="0.25">
      <c r="A278" s="65">
        <v>3433</v>
      </c>
      <c r="B278" s="66"/>
      <c r="C278" s="67"/>
      <c r="D278" s="25" t="s">
        <v>90</v>
      </c>
      <c r="E278" s="11"/>
      <c r="F278" s="11"/>
      <c r="G278" s="11">
        <f t="shared" si="51"/>
        <v>0</v>
      </c>
      <c r="H278" s="11"/>
      <c r="I278" s="81"/>
      <c r="J278" s="81"/>
      <c r="K278" s="81"/>
      <c r="L278" s="81"/>
      <c r="M278" s="81"/>
      <c r="N278" s="81"/>
      <c r="O278" s="81"/>
      <c r="P278" s="81"/>
      <c r="Q278" s="81"/>
      <c r="R278" s="81"/>
      <c r="S278" s="81"/>
      <c r="T278" s="81"/>
      <c r="U278" s="81"/>
      <c r="V278" s="81"/>
      <c r="W278" s="81"/>
      <c r="X278" s="81"/>
      <c r="Y278" s="81"/>
      <c r="Z278" s="81"/>
      <c r="AA278" s="81"/>
      <c r="AB278" s="81"/>
      <c r="AC278" s="81"/>
      <c r="AD278" s="81"/>
      <c r="AE278" s="81"/>
      <c r="AF278" s="81"/>
      <c r="AG278" s="81"/>
      <c r="AH278" s="81"/>
      <c r="AI278" s="81"/>
      <c r="AJ278" s="81"/>
      <c r="AK278" s="81"/>
      <c r="AL278" s="81"/>
      <c r="AM278" s="81"/>
      <c r="AN278" s="81"/>
      <c r="AO278" s="81"/>
      <c r="AP278" s="81"/>
      <c r="AQ278" s="81"/>
      <c r="AR278" s="81"/>
      <c r="AS278" s="81"/>
      <c r="AT278" s="81"/>
      <c r="AU278" s="81"/>
      <c r="AV278" s="81"/>
      <c r="AW278" s="81"/>
      <c r="AX278" s="81"/>
      <c r="AY278" s="81"/>
      <c r="AZ278" s="81"/>
      <c r="BA278" s="81"/>
      <c r="BB278" s="81"/>
      <c r="BC278" s="81"/>
      <c r="BD278" s="81"/>
    </row>
    <row r="279" spans="1:56" ht="38.25" x14ac:dyDescent="0.25">
      <c r="A279" s="33">
        <v>37</v>
      </c>
      <c r="B279" s="63"/>
      <c r="C279" s="64"/>
      <c r="D279" s="19" t="s">
        <v>91</v>
      </c>
      <c r="E279" s="6">
        <v>1858.12</v>
      </c>
      <c r="F279" s="6">
        <v>0</v>
      </c>
      <c r="G279" s="6">
        <f>G280</f>
        <v>0</v>
      </c>
      <c r="H279" s="6">
        <v>0</v>
      </c>
      <c r="I279" s="87"/>
      <c r="J279" s="87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  <c r="AA279" s="87"/>
      <c r="AB279" s="87"/>
      <c r="AC279" s="87"/>
      <c r="AD279" s="87"/>
      <c r="AE279" s="87"/>
      <c r="AF279" s="87"/>
      <c r="AG279" s="87"/>
      <c r="AH279" s="87"/>
      <c r="AI279" s="87"/>
      <c r="AJ279" s="87"/>
      <c r="AK279" s="87"/>
      <c r="AL279" s="87"/>
      <c r="AM279" s="87"/>
      <c r="AN279" s="87"/>
      <c r="AO279" s="87"/>
      <c r="AP279" s="87"/>
      <c r="AQ279" s="87"/>
      <c r="AR279" s="87"/>
      <c r="AS279" s="87"/>
      <c r="AT279" s="87"/>
      <c r="AU279" s="87"/>
      <c r="AV279" s="87"/>
      <c r="AW279" s="87"/>
      <c r="AX279" s="87"/>
      <c r="AY279" s="87"/>
      <c r="AZ279" s="87"/>
      <c r="BA279" s="87"/>
      <c r="BB279" s="87"/>
      <c r="BC279" s="87"/>
      <c r="BD279" s="87"/>
    </row>
    <row r="280" spans="1:56" ht="25.5" x14ac:dyDescent="0.25">
      <c r="A280" s="65">
        <v>3722</v>
      </c>
      <c r="B280" s="66"/>
      <c r="C280" s="67"/>
      <c r="D280" s="17" t="s">
        <v>93</v>
      </c>
      <c r="E280" s="11"/>
      <c r="F280" s="11"/>
      <c r="G280" s="11">
        <v>0</v>
      </c>
      <c r="H280" s="11"/>
      <c r="I280" s="81"/>
      <c r="J280" s="81"/>
      <c r="K280" s="81"/>
      <c r="L280" s="81"/>
      <c r="M280" s="81"/>
      <c r="N280" s="81"/>
      <c r="O280" s="81"/>
      <c r="P280" s="81"/>
      <c r="Q280" s="81"/>
      <c r="R280" s="81"/>
      <c r="S280" s="81"/>
      <c r="T280" s="81"/>
      <c r="U280" s="81"/>
      <c r="V280" s="81"/>
      <c r="W280" s="81"/>
      <c r="X280" s="81"/>
      <c r="Y280" s="81"/>
      <c r="Z280" s="81"/>
      <c r="AA280" s="81"/>
      <c r="AB280" s="81"/>
      <c r="AC280" s="81"/>
      <c r="AD280" s="81"/>
      <c r="AE280" s="81"/>
      <c r="AF280" s="81"/>
      <c r="AG280" s="81"/>
      <c r="AH280" s="81"/>
      <c r="AI280" s="81"/>
      <c r="AJ280" s="81"/>
      <c r="AK280" s="81"/>
      <c r="AL280" s="81"/>
      <c r="AM280" s="81"/>
      <c r="AN280" s="81"/>
      <c r="AO280" s="81"/>
      <c r="AP280" s="81"/>
      <c r="AQ280" s="81"/>
      <c r="AR280" s="81"/>
      <c r="AS280" s="81"/>
      <c r="AT280" s="81"/>
      <c r="AU280" s="81"/>
      <c r="AV280" s="81"/>
      <c r="AW280" s="81"/>
      <c r="AX280" s="81"/>
      <c r="AY280" s="81"/>
      <c r="AZ280" s="81"/>
      <c r="BA280" s="81"/>
      <c r="BB280" s="81"/>
      <c r="BC280" s="81"/>
      <c r="BD280" s="81"/>
    </row>
    <row r="281" spans="1:56" x14ac:dyDescent="0.25">
      <c r="A281" s="33">
        <v>38</v>
      </c>
      <c r="B281" s="63"/>
      <c r="C281" s="64"/>
      <c r="D281" s="27" t="s">
        <v>95</v>
      </c>
      <c r="E281" s="6">
        <v>0</v>
      </c>
      <c r="F281" s="6">
        <v>0</v>
      </c>
      <c r="G281" s="6">
        <f>G282</f>
        <v>0</v>
      </c>
      <c r="H281" s="6">
        <v>0</v>
      </c>
      <c r="I281" s="87"/>
      <c r="J281" s="87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  <c r="AA281" s="87"/>
      <c r="AB281" s="87"/>
      <c r="AC281" s="87"/>
      <c r="AD281" s="87"/>
      <c r="AE281" s="87"/>
      <c r="AF281" s="87"/>
      <c r="AG281" s="87"/>
      <c r="AH281" s="87"/>
      <c r="AI281" s="87"/>
      <c r="AJ281" s="87"/>
      <c r="AK281" s="87"/>
      <c r="AL281" s="87"/>
      <c r="AM281" s="87"/>
      <c r="AN281" s="87"/>
      <c r="AO281" s="87"/>
      <c r="AP281" s="87"/>
      <c r="AQ281" s="87"/>
      <c r="AR281" s="87"/>
      <c r="AS281" s="87"/>
      <c r="AT281" s="87"/>
      <c r="AU281" s="87"/>
      <c r="AV281" s="87"/>
      <c r="AW281" s="87"/>
      <c r="AX281" s="87"/>
      <c r="AY281" s="87"/>
      <c r="AZ281" s="87"/>
      <c r="BA281" s="87"/>
      <c r="BB281" s="87"/>
      <c r="BC281" s="87"/>
      <c r="BD281" s="87"/>
    </row>
    <row r="282" spans="1:56" x14ac:dyDescent="0.25">
      <c r="A282" s="65">
        <v>3812</v>
      </c>
      <c r="B282" s="66"/>
      <c r="C282" s="67"/>
      <c r="D282" s="188" t="s">
        <v>96</v>
      </c>
      <c r="E282" s="11"/>
      <c r="F282" s="11"/>
      <c r="G282" s="11">
        <v>0</v>
      </c>
      <c r="H282" s="11"/>
      <c r="I282" s="81"/>
      <c r="J282" s="81"/>
      <c r="K282" s="81"/>
      <c r="L282" s="81"/>
      <c r="M282" s="81"/>
      <c r="N282" s="81"/>
      <c r="O282" s="81"/>
      <c r="P282" s="81"/>
      <c r="Q282" s="81"/>
      <c r="R282" s="81"/>
      <c r="S282" s="81"/>
      <c r="T282" s="81"/>
      <c r="U282" s="81"/>
      <c r="V282" s="81"/>
      <c r="W282" s="81"/>
      <c r="X282" s="81"/>
      <c r="Y282" s="81"/>
      <c r="Z282" s="81"/>
      <c r="AA282" s="81"/>
      <c r="AB282" s="81"/>
      <c r="AC282" s="81"/>
      <c r="AD282" s="81"/>
      <c r="AE282" s="81"/>
      <c r="AF282" s="81"/>
      <c r="AG282" s="81"/>
      <c r="AH282" s="81"/>
      <c r="AI282" s="81"/>
      <c r="AJ282" s="81"/>
      <c r="AK282" s="81"/>
      <c r="AL282" s="81"/>
      <c r="AM282" s="81"/>
      <c r="AN282" s="81"/>
      <c r="AO282" s="81"/>
      <c r="AP282" s="81"/>
      <c r="AQ282" s="81"/>
      <c r="AR282" s="81"/>
      <c r="AS282" s="81"/>
      <c r="AT282" s="81"/>
      <c r="AU282" s="81"/>
      <c r="AV282" s="81"/>
      <c r="AW282" s="81"/>
      <c r="AX282" s="81"/>
      <c r="AY282" s="81"/>
      <c r="AZ282" s="81"/>
      <c r="BA282" s="81"/>
      <c r="BB282" s="81"/>
      <c r="BC282" s="81"/>
      <c r="BD282" s="81"/>
    </row>
    <row r="283" spans="1:56" x14ac:dyDescent="0.25">
      <c r="A283" s="292" t="s">
        <v>158</v>
      </c>
      <c r="B283" s="292"/>
      <c r="C283" s="292"/>
      <c r="D283" s="75" t="s">
        <v>32</v>
      </c>
      <c r="E283" s="12">
        <f>E284</f>
        <v>0</v>
      </c>
      <c r="F283" s="12">
        <f t="shared" ref="F283" si="52">F284</f>
        <v>5700</v>
      </c>
      <c r="G283" s="12">
        <f>G284+G307</f>
        <v>5800.22</v>
      </c>
      <c r="H283" s="12">
        <v>0</v>
      </c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  <c r="AC283" s="85"/>
      <c r="AD283" s="85"/>
      <c r="AE283" s="85"/>
      <c r="AF283" s="85"/>
      <c r="AG283" s="85"/>
      <c r="AH283" s="85"/>
      <c r="AI283" s="85"/>
      <c r="AJ283" s="85"/>
      <c r="AK283" s="85"/>
      <c r="AL283" s="85"/>
      <c r="AM283" s="85"/>
      <c r="AN283" s="85"/>
      <c r="AO283" s="85"/>
      <c r="AP283" s="85"/>
      <c r="AQ283" s="85"/>
      <c r="AR283" s="85"/>
      <c r="AS283" s="85"/>
      <c r="AT283" s="85"/>
      <c r="AU283" s="85"/>
      <c r="AV283" s="85"/>
      <c r="AW283" s="85"/>
      <c r="AX283" s="85"/>
      <c r="AY283" s="85"/>
      <c r="AZ283" s="85"/>
      <c r="BA283" s="85"/>
      <c r="BB283" s="85"/>
      <c r="BC283" s="85"/>
      <c r="BD283" s="85"/>
    </row>
    <row r="284" spans="1:56" x14ac:dyDescent="0.25">
      <c r="A284" s="33">
        <v>32</v>
      </c>
      <c r="B284" s="63"/>
      <c r="C284" s="64"/>
      <c r="D284" s="76" t="s">
        <v>50</v>
      </c>
      <c r="E284" s="6">
        <v>0</v>
      </c>
      <c r="F284" s="6">
        <v>5700</v>
      </c>
      <c r="G284" s="6">
        <f>SUM(G285:G306)</f>
        <v>5800.22</v>
      </c>
      <c r="H284" s="6">
        <v>0</v>
      </c>
      <c r="I284" s="87"/>
      <c r="J284" s="87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  <c r="AA284" s="87"/>
      <c r="AB284" s="87"/>
      <c r="AC284" s="87"/>
      <c r="AD284" s="87"/>
      <c r="AE284" s="87"/>
      <c r="AF284" s="87"/>
      <c r="AG284" s="87"/>
      <c r="AH284" s="87"/>
      <c r="AI284" s="87"/>
      <c r="AJ284" s="87"/>
      <c r="AK284" s="87"/>
      <c r="AL284" s="87"/>
      <c r="AM284" s="87"/>
      <c r="AN284" s="87"/>
      <c r="AO284" s="87"/>
      <c r="AP284" s="87"/>
      <c r="AQ284" s="87"/>
      <c r="AR284" s="87"/>
      <c r="AS284" s="87"/>
      <c r="AT284" s="87"/>
      <c r="AU284" s="87"/>
      <c r="AV284" s="87"/>
      <c r="AW284" s="87"/>
      <c r="AX284" s="87"/>
      <c r="AY284" s="87"/>
      <c r="AZ284" s="87"/>
      <c r="BA284" s="87"/>
      <c r="BB284" s="87"/>
      <c r="BC284" s="87"/>
      <c r="BD284" s="87"/>
    </row>
    <row r="285" spans="1:56" x14ac:dyDescent="0.25">
      <c r="A285" s="65">
        <v>3211</v>
      </c>
      <c r="B285" s="66"/>
      <c r="C285" s="67"/>
      <c r="D285" s="25" t="s">
        <v>52</v>
      </c>
      <c r="E285" s="11"/>
      <c r="F285" s="11"/>
      <c r="G285" s="11">
        <v>5800</v>
      </c>
      <c r="H285" s="11"/>
      <c r="I285" s="81"/>
      <c r="J285" s="81"/>
      <c r="K285" s="81"/>
      <c r="L285" s="81"/>
      <c r="M285" s="81"/>
      <c r="N285" s="81"/>
      <c r="O285" s="81"/>
      <c r="P285" s="81"/>
      <c r="Q285" s="81"/>
      <c r="R285" s="81"/>
      <c r="S285" s="81"/>
      <c r="T285" s="81"/>
      <c r="U285" s="81"/>
      <c r="V285" s="81"/>
      <c r="W285" s="81"/>
      <c r="X285" s="81"/>
      <c r="Y285" s="81"/>
      <c r="Z285" s="81"/>
      <c r="AA285" s="81"/>
      <c r="AB285" s="81"/>
      <c r="AC285" s="81"/>
      <c r="AD285" s="81"/>
      <c r="AE285" s="81"/>
      <c r="AF285" s="81"/>
      <c r="AG285" s="81"/>
      <c r="AH285" s="81"/>
      <c r="AI285" s="81"/>
      <c r="AJ285" s="81"/>
      <c r="AK285" s="81"/>
      <c r="AL285" s="81"/>
      <c r="AM285" s="81"/>
      <c r="AN285" s="81"/>
      <c r="AO285" s="81"/>
      <c r="AP285" s="81"/>
      <c r="AQ285" s="81"/>
      <c r="AR285" s="81"/>
      <c r="AS285" s="81"/>
      <c r="AT285" s="81"/>
      <c r="AU285" s="81"/>
      <c r="AV285" s="81"/>
      <c r="AW285" s="81"/>
      <c r="AX285" s="81"/>
      <c r="AY285" s="81"/>
      <c r="AZ285" s="81"/>
      <c r="BA285" s="81"/>
      <c r="BB285" s="81"/>
      <c r="BC285" s="81"/>
      <c r="BD285" s="81"/>
    </row>
    <row r="286" spans="1:56" x14ac:dyDescent="0.25">
      <c r="A286" s="65">
        <v>3213</v>
      </c>
      <c r="B286" s="66"/>
      <c r="C286" s="67"/>
      <c r="D286" s="25" t="s">
        <v>54</v>
      </c>
      <c r="E286" s="11"/>
      <c r="F286" s="11"/>
      <c r="G286" s="11">
        <v>0</v>
      </c>
      <c r="H286" s="11"/>
      <c r="I286" s="81"/>
      <c r="J286" s="81"/>
      <c r="K286" s="81"/>
      <c r="L286" s="81"/>
      <c r="M286" s="81"/>
      <c r="N286" s="81"/>
      <c r="O286" s="81"/>
      <c r="P286" s="81"/>
      <c r="Q286" s="81"/>
      <c r="R286" s="81"/>
      <c r="S286" s="81"/>
      <c r="T286" s="81"/>
      <c r="U286" s="81"/>
      <c r="V286" s="81"/>
      <c r="W286" s="81"/>
      <c r="X286" s="81"/>
      <c r="Y286" s="81"/>
      <c r="Z286" s="81"/>
      <c r="AA286" s="81"/>
      <c r="AB286" s="81"/>
      <c r="AC286" s="81"/>
      <c r="AD286" s="81"/>
      <c r="AE286" s="81"/>
      <c r="AF286" s="81"/>
      <c r="AG286" s="81"/>
      <c r="AH286" s="81"/>
      <c r="AI286" s="81"/>
      <c r="AJ286" s="81"/>
      <c r="AK286" s="81"/>
      <c r="AL286" s="81"/>
      <c r="AM286" s="81"/>
      <c r="AN286" s="81"/>
      <c r="AO286" s="81"/>
      <c r="AP286" s="81"/>
      <c r="AQ286" s="81"/>
      <c r="AR286" s="81"/>
      <c r="AS286" s="81"/>
      <c r="AT286" s="81"/>
      <c r="AU286" s="81"/>
      <c r="AV286" s="81"/>
      <c r="AW286" s="81"/>
      <c r="AX286" s="81"/>
      <c r="AY286" s="81"/>
      <c r="AZ286" s="81"/>
      <c r="BA286" s="81"/>
      <c r="BB286" s="81"/>
      <c r="BC286" s="81"/>
      <c r="BD286" s="81"/>
    </row>
    <row r="287" spans="1:56" ht="26.25" x14ac:dyDescent="0.25">
      <c r="A287" s="65">
        <v>3214</v>
      </c>
      <c r="B287" s="66"/>
      <c r="C287" s="67"/>
      <c r="D287" s="25" t="s">
        <v>55</v>
      </c>
      <c r="E287" s="11"/>
      <c r="F287" s="11"/>
      <c r="G287" s="11">
        <f t="shared" ref="G287" si="53">F287</f>
        <v>0</v>
      </c>
      <c r="H287" s="11"/>
      <c r="I287" s="81"/>
      <c r="J287" s="81"/>
      <c r="K287" s="81"/>
      <c r="L287" s="81"/>
      <c r="M287" s="81"/>
      <c r="N287" s="81"/>
      <c r="O287" s="81"/>
      <c r="P287" s="81"/>
      <c r="Q287" s="81"/>
      <c r="R287" s="81"/>
      <c r="S287" s="81"/>
      <c r="T287" s="81"/>
      <c r="U287" s="81"/>
      <c r="V287" s="81"/>
      <c r="W287" s="81"/>
      <c r="X287" s="81"/>
      <c r="Y287" s="81"/>
      <c r="Z287" s="81"/>
      <c r="AA287" s="81"/>
      <c r="AB287" s="81"/>
      <c r="AC287" s="81"/>
      <c r="AD287" s="81"/>
      <c r="AE287" s="81"/>
      <c r="AF287" s="81"/>
      <c r="AG287" s="81"/>
      <c r="AH287" s="81"/>
      <c r="AI287" s="81"/>
      <c r="AJ287" s="81"/>
      <c r="AK287" s="81"/>
      <c r="AL287" s="81"/>
      <c r="AM287" s="81"/>
      <c r="AN287" s="81"/>
      <c r="AO287" s="81"/>
      <c r="AP287" s="81"/>
      <c r="AQ287" s="81"/>
      <c r="AR287" s="81"/>
      <c r="AS287" s="81"/>
      <c r="AT287" s="81"/>
      <c r="AU287" s="81"/>
      <c r="AV287" s="81"/>
      <c r="AW287" s="81"/>
      <c r="AX287" s="81"/>
      <c r="AY287" s="81"/>
      <c r="AZ287" s="81"/>
      <c r="BA287" s="81"/>
      <c r="BB287" s="81"/>
      <c r="BC287" s="81"/>
      <c r="BD287" s="81"/>
    </row>
    <row r="288" spans="1:56" ht="26.25" x14ac:dyDescent="0.25">
      <c r="A288" s="65">
        <v>3221</v>
      </c>
      <c r="B288" s="66"/>
      <c r="C288" s="67"/>
      <c r="D288" s="25" t="s">
        <v>57</v>
      </c>
      <c r="E288" s="11"/>
      <c r="F288" s="11"/>
      <c r="G288" s="11">
        <v>0</v>
      </c>
      <c r="H288" s="11"/>
      <c r="I288" s="81"/>
      <c r="J288" s="81"/>
      <c r="K288" s="81"/>
      <c r="L288" s="81"/>
      <c r="M288" s="81"/>
      <c r="N288" s="81"/>
      <c r="O288" s="81"/>
      <c r="P288" s="81"/>
      <c r="Q288" s="81"/>
      <c r="R288" s="81"/>
      <c r="S288" s="81"/>
      <c r="T288" s="81"/>
      <c r="U288" s="81"/>
      <c r="V288" s="81"/>
      <c r="W288" s="81"/>
      <c r="X288" s="81"/>
      <c r="Y288" s="81"/>
      <c r="Z288" s="81"/>
      <c r="AA288" s="81"/>
      <c r="AB288" s="81"/>
      <c r="AC288" s="81"/>
      <c r="AD288" s="81"/>
      <c r="AE288" s="81"/>
      <c r="AF288" s="81"/>
      <c r="AG288" s="81"/>
      <c r="AH288" s="81"/>
      <c r="AI288" s="81"/>
      <c r="AJ288" s="81"/>
      <c r="AK288" s="81"/>
      <c r="AL288" s="81"/>
      <c r="AM288" s="81"/>
      <c r="AN288" s="81"/>
      <c r="AO288" s="81"/>
      <c r="AP288" s="81"/>
      <c r="AQ288" s="81"/>
      <c r="AR288" s="81"/>
      <c r="AS288" s="81"/>
      <c r="AT288" s="81"/>
      <c r="AU288" s="81"/>
      <c r="AV288" s="81"/>
      <c r="AW288" s="81"/>
      <c r="AX288" s="81"/>
      <c r="AY288" s="81"/>
      <c r="AZ288" s="81"/>
      <c r="BA288" s="81"/>
      <c r="BB288" s="81"/>
      <c r="BC288" s="81"/>
      <c r="BD288" s="81"/>
    </row>
    <row r="289" spans="1:56" x14ac:dyDescent="0.25">
      <c r="A289" s="65">
        <v>3222</v>
      </c>
      <c r="B289" s="66"/>
      <c r="C289" s="67"/>
      <c r="D289" s="25" t="s">
        <v>58</v>
      </c>
      <c r="E289" s="11"/>
      <c r="F289" s="11"/>
      <c r="G289" s="11">
        <v>0</v>
      </c>
      <c r="H289" s="11"/>
      <c r="I289" s="81"/>
      <c r="J289" s="81"/>
      <c r="K289" s="81"/>
      <c r="L289" s="81"/>
      <c r="M289" s="81"/>
      <c r="N289" s="81"/>
      <c r="O289" s="81"/>
      <c r="P289" s="81"/>
      <c r="Q289" s="81"/>
      <c r="R289" s="81"/>
      <c r="S289" s="81"/>
      <c r="T289" s="81"/>
      <c r="U289" s="81"/>
      <c r="V289" s="81"/>
      <c r="W289" s="81"/>
      <c r="X289" s="81"/>
      <c r="Y289" s="81"/>
      <c r="Z289" s="81"/>
      <c r="AA289" s="81"/>
      <c r="AB289" s="81"/>
      <c r="AC289" s="81"/>
      <c r="AD289" s="81"/>
      <c r="AE289" s="81"/>
      <c r="AF289" s="81"/>
      <c r="AG289" s="81"/>
      <c r="AH289" s="81"/>
      <c r="AI289" s="81"/>
      <c r="AJ289" s="81"/>
      <c r="AK289" s="81"/>
      <c r="AL289" s="81"/>
      <c r="AM289" s="81"/>
      <c r="AN289" s="81"/>
      <c r="AO289" s="81"/>
      <c r="AP289" s="81"/>
      <c r="AQ289" s="81"/>
      <c r="AR289" s="81"/>
      <c r="AS289" s="81"/>
      <c r="AT289" s="81"/>
      <c r="AU289" s="81"/>
      <c r="AV289" s="81"/>
      <c r="AW289" s="81"/>
      <c r="AX289" s="81"/>
      <c r="AY289" s="81"/>
      <c r="AZ289" s="81"/>
      <c r="BA289" s="81"/>
      <c r="BB289" s="81"/>
      <c r="BC289" s="81"/>
      <c r="BD289" s="81"/>
    </row>
    <row r="290" spans="1:56" x14ac:dyDescent="0.25">
      <c r="A290" s="65">
        <v>3223</v>
      </c>
      <c r="B290" s="66"/>
      <c r="C290" s="67"/>
      <c r="D290" s="25" t="s">
        <v>59</v>
      </c>
      <c r="E290" s="11"/>
      <c r="F290" s="11"/>
      <c r="G290" s="11">
        <f t="shared" ref="G290:G291" si="54">F290</f>
        <v>0</v>
      </c>
      <c r="H290" s="1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1"/>
      <c r="U290" s="81"/>
      <c r="V290" s="81"/>
      <c r="W290" s="81"/>
      <c r="X290" s="81"/>
      <c r="Y290" s="81"/>
      <c r="Z290" s="81"/>
      <c r="AA290" s="81"/>
      <c r="AB290" s="81"/>
      <c r="AC290" s="81"/>
      <c r="AD290" s="81"/>
      <c r="AE290" s="81"/>
      <c r="AF290" s="81"/>
      <c r="AG290" s="81"/>
      <c r="AH290" s="81"/>
      <c r="AI290" s="81"/>
      <c r="AJ290" s="81"/>
      <c r="AK290" s="81"/>
      <c r="AL290" s="81"/>
      <c r="AM290" s="81"/>
      <c r="AN290" s="81"/>
      <c r="AO290" s="81"/>
      <c r="AP290" s="81"/>
      <c r="AQ290" s="81"/>
      <c r="AR290" s="81"/>
      <c r="AS290" s="81"/>
      <c r="AT290" s="81"/>
      <c r="AU290" s="81"/>
      <c r="AV290" s="81"/>
      <c r="AW290" s="81"/>
      <c r="AX290" s="81"/>
      <c r="AY290" s="81"/>
      <c r="AZ290" s="81"/>
      <c r="BA290" s="81"/>
      <c r="BB290" s="81"/>
      <c r="BC290" s="81"/>
      <c r="BD290" s="81"/>
    </row>
    <row r="291" spans="1:56" ht="26.25" x14ac:dyDescent="0.25">
      <c r="A291" s="65">
        <v>3224</v>
      </c>
      <c r="B291" s="66"/>
      <c r="C291" s="67"/>
      <c r="D291" s="25" t="s">
        <v>60</v>
      </c>
      <c r="E291" s="11"/>
      <c r="F291" s="11"/>
      <c r="G291" s="11">
        <f t="shared" si="54"/>
        <v>0</v>
      </c>
      <c r="H291" s="1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1"/>
      <c r="U291" s="81"/>
      <c r="V291" s="81"/>
      <c r="W291" s="81"/>
      <c r="X291" s="81"/>
      <c r="Y291" s="81"/>
      <c r="Z291" s="81"/>
      <c r="AA291" s="81"/>
      <c r="AB291" s="81"/>
      <c r="AC291" s="81"/>
      <c r="AD291" s="81"/>
      <c r="AE291" s="81"/>
      <c r="AF291" s="81"/>
      <c r="AG291" s="81"/>
      <c r="AH291" s="81"/>
      <c r="AI291" s="81"/>
      <c r="AJ291" s="81"/>
      <c r="AK291" s="81"/>
      <c r="AL291" s="81"/>
      <c r="AM291" s="81"/>
      <c r="AN291" s="81"/>
      <c r="AO291" s="81"/>
      <c r="AP291" s="81"/>
      <c r="AQ291" s="81"/>
      <c r="AR291" s="81"/>
      <c r="AS291" s="81"/>
      <c r="AT291" s="81"/>
      <c r="AU291" s="81"/>
      <c r="AV291" s="81"/>
      <c r="AW291" s="81"/>
      <c r="AX291" s="81"/>
      <c r="AY291" s="81"/>
      <c r="AZ291" s="81"/>
      <c r="BA291" s="81"/>
      <c r="BB291" s="81"/>
      <c r="BC291" s="81"/>
      <c r="BD291" s="81"/>
    </row>
    <row r="292" spans="1:56" x14ac:dyDescent="0.25">
      <c r="A292" s="65">
        <v>3225</v>
      </c>
      <c r="B292" s="66"/>
      <c r="C292" s="67"/>
      <c r="D292" s="25" t="s">
        <v>80</v>
      </c>
      <c r="E292" s="11"/>
      <c r="F292" s="11"/>
      <c r="G292" s="11">
        <v>0.22</v>
      </c>
      <c r="H292" s="11"/>
      <c r="I292" s="81"/>
      <c r="J292" s="81"/>
      <c r="K292" s="81"/>
      <c r="L292" s="81"/>
      <c r="M292" s="81"/>
      <c r="N292" s="81"/>
      <c r="O292" s="81"/>
      <c r="P292" s="81"/>
      <c r="Q292" s="81"/>
      <c r="R292" s="81"/>
      <c r="S292" s="81"/>
      <c r="T292" s="81"/>
      <c r="U292" s="81"/>
      <c r="V292" s="81"/>
      <c r="W292" s="81"/>
      <c r="X292" s="81"/>
      <c r="Y292" s="81"/>
      <c r="Z292" s="81"/>
      <c r="AA292" s="81"/>
      <c r="AB292" s="81"/>
      <c r="AC292" s="81"/>
      <c r="AD292" s="81"/>
      <c r="AE292" s="81"/>
      <c r="AF292" s="81"/>
      <c r="AG292" s="81"/>
      <c r="AH292" s="81"/>
      <c r="AI292" s="81"/>
      <c r="AJ292" s="81"/>
      <c r="AK292" s="81"/>
      <c r="AL292" s="81"/>
      <c r="AM292" s="81"/>
      <c r="AN292" s="81"/>
      <c r="AO292" s="81"/>
      <c r="AP292" s="81"/>
      <c r="AQ292" s="81"/>
      <c r="AR292" s="81"/>
      <c r="AS292" s="81"/>
      <c r="AT292" s="81"/>
      <c r="AU292" s="81"/>
      <c r="AV292" s="81"/>
      <c r="AW292" s="81"/>
      <c r="AX292" s="81"/>
      <c r="AY292" s="81"/>
      <c r="AZ292" s="81"/>
      <c r="BA292" s="81"/>
      <c r="BB292" s="81"/>
      <c r="BC292" s="81"/>
      <c r="BD292" s="81"/>
    </row>
    <row r="293" spans="1:56" x14ac:dyDescent="0.25">
      <c r="A293" s="65">
        <v>3227</v>
      </c>
      <c r="B293" s="66"/>
      <c r="C293" s="67"/>
      <c r="D293" s="25" t="s">
        <v>81</v>
      </c>
      <c r="E293" s="11"/>
      <c r="F293" s="11"/>
      <c r="G293" s="11">
        <f t="shared" ref="G293" si="55">F293</f>
        <v>0</v>
      </c>
      <c r="H293" s="11"/>
      <c r="I293" s="81"/>
      <c r="J293" s="81"/>
      <c r="K293" s="81"/>
      <c r="L293" s="81"/>
      <c r="M293" s="81"/>
      <c r="N293" s="81"/>
      <c r="O293" s="81"/>
      <c r="P293" s="81"/>
      <c r="Q293" s="81"/>
      <c r="R293" s="81"/>
      <c r="S293" s="81"/>
      <c r="T293" s="81"/>
      <c r="U293" s="81"/>
      <c r="V293" s="81"/>
      <c r="W293" s="81"/>
      <c r="X293" s="81"/>
      <c r="Y293" s="81"/>
      <c r="Z293" s="81"/>
      <c r="AA293" s="81"/>
      <c r="AB293" s="81"/>
      <c r="AC293" s="81"/>
      <c r="AD293" s="81"/>
      <c r="AE293" s="81"/>
      <c r="AF293" s="81"/>
      <c r="AG293" s="81"/>
      <c r="AH293" s="81"/>
      <c r="AI293" s="81"/>
      <c r="AJ293" s="81"/>
      <c r="AK293" s="81"/>
      <c r="AL293" s="81"/>
      <c r="AM293" s="81"/>
      <c r="AN293" s="81"/>
      <c r="AO293" s="81"/>
      <c r="AP293" s="81"/>
      <c r="AQ293" s="81"/>
      <c r="AR293" s="81"/>
      <c r="AS293" s="81"/>
      <c r="AT293" s="81"/>
      <c r="AU293" s="81"/>
      <c r="AV293" s="81"/>
      <c r="AW293" s="81"/>
      <c r="AX293" s="81"/>
      <c r="AY293" s="81"/>
      <c r="AZ293" s="81"/>
      <c r="BA293" s="81"/>
      <c r="BB293" s="81"/>
      <c r="BC293" s="81"/>
      <c r="BD293" s="81"/>
    </row>
    <row r="294" spans="1:56" x14ac:dyDescent="0.25">
      <c r="A294" s="65">
        <v>3231</v>
      </c>
      <c r="B294" s="66"/>
      <c r="C294" s="67"/>
      <c r="D294" s="25" t="s">
        <v>64</v>
      </c>
      <c r="E294" s="11"/>
      <c r="F294" s="11"/>
      <c r="G294" s="11">
        <v>0</v>
      </c>
      <c r="H294" s="11"/>
      <c r="I294" s="81"/>
      <c r="J294" s="81"/>
      <c r="K294" s="81"/>
      <c r="L294" s="81"/>
      <c r="M294" s="81"/>
      <c r="N294" s="81"/>
      <c r="O294" s="81"/>
      <c r="P294" s="81"/>
      <c r="Q294" s="81"/>
      <c r="R294" s="81"/>
      <c r="S294" s="81"/>
      <c r="T294" s="81"/>
      <c r="U294" s="81"/>
      <c r="V294" s="81"/>
      <c r="W294" s="81"/>
      <c r="X294" s="81"/>
      <c r="Y294" s="81"/>
      <c r="Z294" s="81"/>
      <c r="AA294" s="81"/>
      <c r="AB294" s="81"/>
      <c r="AC294" s="81"/>
      <c r="AD294" s="81"/>
      <c r="AE294" s="81"/>
      <c r="AF294" s="81"/>
      <c r="AG294" s="81"/>
      <c r="AH294" s="81"/>
      <c r="AI294" s="81"/>
      <c r="AJ294" s="81"/>
      <c r="AK294" s="81"/>
      <c r="AL294" s="81"/>
      <c r="AM294" s="81"/>
      <c r="AN294" s="81"/>
      <c r="AO294" s="81"/>
      <c r="AP294" s="81"/>
      <c r="AQ294" s="81"/>
      <c r="AR294" s="81"/>
      <c r="AS294" s="81"/>
      <c r="AT294" s="81"/>
      <c r="AU294" s="81"/>
      <c r="AV294" s="81"/>
      <c r="AW294" s="81"/>
      <c r="AX294" s="81"/>
      <c r="AY294" s="81"/>
      <c r="AZ294" s="81"/>
      <c r="BA294" s="81"/>
      <c r="BB294" s="81"/>
      <c r="BC294" s="81"/>
      <c r="BD294" s="81"/>
    </row>
    <row r="295" spans="1:56" x14ac:dyDescent="0.25">
      <c r="A295" s="65">
        <v>3233</v>
      </c>
      <c r="B295" s="66"/>
      <c r="C295" s="67"/>
      <c r="D295" s="25" t="s">
        <v>66</v>
      </c>
      <c r="E295" s="11"/>
      <c r="F295" s="11"/>
      <c r="G295" s="11">
        <f t="shared" ref="G295:G299" si="56">F295</f>
        <v>0</v>
      </c>
      <c r="H295" s="11"/>
      <c r="I295" s="81"/>
      <c r="J295" s="81"/>
      <c r="K295" s="81"/>
      <c r="L295" s="81"/>
      <c r="M295" s="81"/>
      <c r="N295" s="81"/>
      <c r="O295" s="81"/>
      <c r="P295" s="81"/>
      <c r="Q295" s="81"/>
      <c r="R295" s="81"/>
      <c r="S295" s="81"/>
      <c r="T295" s="81"/>
      <c r="U295" s="81"/>
      <c r="V295" s="81"/>
      <c r="W295" s="81"/>
      <c r="X295" s="81"/>
      <c r="Y295" s="81"/>
      <c r="Z295" s="81"/>
      <c r="AA295" s="81"/>
      <c r="AB295" s="81"/>
      <c r="AC295" s="81"/>
      <c r="AD295" s="81"/>
      <c r="AE295" s="81"/>
      <c r="AF295" s="81"/>
      <c r="AG295" s="81"/>
      <c r="AH295" s="81"/>
      <c r="AI295" s="81"/>
      <c r="AJ295" s="81"/>
      <c r="AK295" s="81"/>
      <c r="AL295" s="81"/>
      <c r="AM295" s="81"/>
      <c r="AN295" s="81"/>
      <c r="AO295" s="81"/>
      <c r="AP295" s="81"/>
      <c r="AQ295" s="81"/>
      <c r="AR295" s="81"/>
      <c r="AS295" s="81"/>
      <c r="AT295" s="81"/>
      <c r="AU295" s="81"/>
      <c r="AV295" s="81"/>
      <c r="AW295" s="81"/>
      <c r="AX295" s="81"/>
      <c r="AY295" s="81"/>
      <c r="AZ295" s="81"/>
      <c r="BA295" s="81"/>
      <c r="BB295" s="81"/>
      <c r="BC295" s="81"/>
      <c r="BD295" s="81"/>
    </row>
    <row r="296" spans="1:56" x14ac:dyDescent="0.25">
      <c r="A296" s="65">
        <v>3234</v>
      </c>
      <c r="B296" s="66"/>
      <c r="C296" s="67"/>
      <c r="D296" s="25" t="s">
        <v>67</v>
      </c>
      <c r="E296" s="11"/>
      <c r="F296" s="11"/>
      <c r="G296" s="11">
        <f t="shared" si="56"/>
        <v>0</v>
      </c>
      <c r="H296" s="11"/>
      <c r="I296" s="81"/>
      <c r="J296" s="81"/>
      <c r="K296" s="81"/>
      <c r="L296" s="81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  <c r="AG296" s="81"/>
      <c r="AH296" s="81"/>
      <c r="AI296" s="81"/>
      <c r="AJ296" s="81"/>
      <c r="AK296" s="81"/>
      <c r="AL296" s="81"/>
      <c r="AM296" s="81"/>
      <c r="AN296" s="81"/>
      <c r="AO296" s="81"/>
      <c r="AP296" s="81"/>
      <c r="AQ296" s="81"/>
      <c r="AR296" s="81"/>
      <c r="AS296" s="81"/>
      <c r="AT296" s="81"/>
      <c r="AU296" s="81"/>
      <c r="AV296" s="81"/>
      <c r="AW296" s="81"/>
      <c r="AX296" s="81"/>
      <c r="AY296" s="81"/>
      <c r="AZ296" s="81"/>
      <c r="BA296" s="81"/>
      <c r="BB296" s="81"/>
      <c r="BC296" s="81"/>
      <c r="BD296" s="81"/>
    </row>
    <row r="297" spans="1:56" x14ac:dyDescent="0.25">
      <c r="A297" s="65">
        <v>3236</v>
      </c>
      <c r="B297" s="66"/>
      <c r="C297" s="67"/>
      <c r="D297" s="25" t="s">
        <v>69</v>
      </c>
      <c r="E297" s="11"/>
      <c r="F297" s="11"/>
      <c r="G297" s="11">
        <f t="shared" si="56"/>
        <v>0</v>
      </c>
      <c r="H297" s="11"/>
      <c r="I297" s="81"/>
      <c r="J297" s="81"/>
      <c r="K297" s="81"/>
      <c r="L297" s="81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  <c r="AG297" s="81"/>
      <c r="AH297" s="81"/>
      <c r="AI297" s="81"/>
      <c r="AJ297" s="81"/>
      <c r="AK297" s="81"/>
      <c r="AL297" s="81"/>
      <c r="AM297" s="81"/>
      <c r="AN297" s="81"/>
      <c r="AO297" s="81"/>
      <c r="AP297" s="81"/>
      <c r="AQ297" s="81"/>
      <c r="AR297" s="81"/>
      <c r="AS297" s="81"/>
      <c r="AT297" s="81"/>
      <c r="AU297" s="81"/>
      <c r="AV297" s="81"/>
      <c r="AW297" s="81"/>
      <c r="AX297" s="81"/>
      <c r="AY297" s="81"/>
      <c r="AZ297" s="81"/>
      <c r="BA297" s="81"/>
      <c r="BB297" s="81"/>
      <c r="BC297" s="81"/>
      <c r="BD297" s="81"/>
    </row>
    <row r="298" spans="1:56" x14ac:dyDescent="0.25">
      <c r="A298" s="65">
        <v>3237</v>
      </c>
      <c r="B298" s="66"/>
      <c r="C298" s="67"/>
      <c r="D298" s="25" t="s">
        <v>70</v>
      </c>
      <c r="E298" s="11"/>
      <c r="F298" s="11"/>
      <c r="G298" s="11">
        <f t="shared" si="56"/>
        <v>0</v>
      </c>
      <c r="H298" s="11"/>
      <c r="I298" s="81"/>
      <c r="J298" s="81"/>
      <c r="K298" s="81"/>
      <c r="L298" s="81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  <c r="AG298" s="81"/>
      <c r="AH298" s="81"/>
      <c r="AI298" s="81"/>
      <c r="AJ298" s="81"/>
      <c r="AK298" s="81"/>
      <c r="AL298" s="81"/>
      <c r="AM298" s="81"/>
      <c r="AN298" s="81"/>
      <c r="AO298" s="81"/>
      <c r="AP298" s="81"/>
      <c r="AQ298" s="81"/>
      <c r="AR298" s="81"/>
      <c r="AS298" s="81"/>
      <c r="AT298" s="81"/>
      <c r="AU298" s="81"/>
      <c r="AV298" s="81"/>
      <c r="AW298" s="81"/>
      <c r="AX298" s="81"/>
      <c r="AY298" s="81"/>
      <c r="AZ298" s="81"/>
      <c r="BA298" s="81"/>
      <c r="BB298" s="81"/>
      <c r="BC298" s="81"/>
      <c r="BD298" s="81"/>
    </row>
    <row r="299" spans="1:56" x14ac:dyDescent="0.25">
      <c r="A299" s="65">
        <v>3238</v>
      </c>
      <c r="B299" s="66"/>
      <c r="C299" s="67"/>
      <c r="D299" s="25" t="s">
        <v>71</v>
      </c>
      <c r="E299" s="11"/>
      <c r="F299" s="11"/>
      <c r="G299" s="11">
        <f t="shared" si="56"/>
        <v>0</v>
      </c>
      <c r="H299" s="11"/>
      <c r="I299" s="81"/>
      <c r="J299" s="81"/>
      <c r="K299" s="81"/>
      <c r="L299" s="81"/>
      <c r="M299" s="81"/>
      <c r="N299" s="81"/>
      <c r="O299" s="81"/>
      <c r="P299" s="81"/>
      <c r="Q299" s="81"/>
      <c r="R299" s="81"/>
      <c r="S299" s="81"/>
      <c r="T299" s="81"/>
      <c r="U299" s="81"/>
      <c r="V299" s="81"/>
      <c r="W299" s="81"/>
      <c r="X299" s="81"/>
      <c r="Y299" s="81"/>
      <c r="Z299" s="81"/>
      <c r="AA299" s="81"/>
      <c r="AB299" s="81"/>
      <c r="AC299" s="81"/>
      <c r="AD299" s="81"/>
      <c r="AE299" s="81"/>
      <c r="AF299" s="81"/>
      <c r="AG299" s="81"/>
      <c r="AH299" s="81"/>
      <c r="AI299" s="81"/>
      <c r="AJ299" s="81"/>
      <c r="AK299" s="81"/>
      <c r="AL299" s="81"/>
      <c r="AM299" s="81"/>
      <c r="AN299" s="81"/>
      <c r="AO299" s="81"/>
      <c r="AP299" s="81"/>
      <c r="AQ299" s="81"/>
      <c r="AR299" s="81"/>
      <c r="AS299" s="81"/>
      <c r="AT299" s="81"/>
      <c r="AU299" s="81"/>
      <c r="AV299" s="81"/>
      <c r="AW299" s="81"/>
      <c r="AX299" s="81"/>
      <c r="AY299" s="81"/>
      <c r="AZ299" s="81"/>
      <c r="BA299" s="81"/>
      <c r="BB299" s="81"/>
      <c r="BC299" s="81"/>
      <c r="BD299" s="81"/>
    </row>
    <row r="300" spans="1:56" x14ac:dyDescent="0.25">
      <c r="A300" s="65">
        <v>3239</v>
      </c>
      <c r="B300" s="66"/>
      <c r="C300" s="67"/>
      <c r="D300" s="25" t="s">
        <v>72</v>
      </c>
      <c r="E300" s="11"/>
      <c r="F300" s="11"/>
      <c r="G300" s="11">
        <v>0</v>
      </c>
      <c r="H300" s="11"/>
      <c r="I300" s="81"/>
      <c r="J300" s="81"/>
      <c r="K300" s="81"/>
      <c r="L300" s="81"/>
      <c r="M300" s="81"/>
      <c r="N300" s="81"/>
      <c r="O300" s="81"/>
      <c r="P300" s="81"/>
      <c r="Q300" s="81"/>
      <c r="R300" s="81"/>
      <c r="S300" s="81"/>
      <c r="T300" s="81"/>
      <c r="U300" s="81"/>
      <c r="V300" s="81"/>
      <c r="W300" s="81"/>
      <c r="X300" s="81"/>
      <c r="Y300" s="81"/>
      <c r="Z300" s="81"/>
      <c r="AA300" s="81"/>
      <c r="AB300" s="81"/>
      <c r="AC300" s="81"/>
      <c r="AD300" s="81"/>
      <c r="AE300" s="81"/>
      <c r="AF300" s="81"/>
      <c r="AG300" s="81"/>
      <c r="AH300" s="81"/>
      <c r="AI300" s="81"/>
      <c r="AJ300" s="81"/>
      <c r="AK300" s="81"/>
      <c r="AL300" s="81"/>
      <c r="AM300" s="81"/>
      <c r="AN300" s="81"/>
      <c r="AO300" s="81"/>
      <c r="AP300" s="81"/>
      <c r="AQ300" s="81"/>
      <c r="AR300" s="81"/>
      <c r="AS300" s="81"/>
      <c r="AT300" s="81"/>
      <c r="AU300" s="81"/>
      <c r="AV300" s="81"/>
      <c r="AW300" s="81"/>
      <c r="AX300" s="81"/>
      <c r="AY300" s="81"/>
      <c r="AZ300" s="81"/>
      <c r="BA300" s="81"/>
      <c r="BB300" s="81"/>
      <c r="BC300" s="81"/>
      <c r="BD300" s="81"/>
    </row>
    <row r="301" spans="1:56" x14ac:dyDescent="0.25">
      <c r="A301" s="65">
        <v>3292</v>
      </c>
      <c r="B301" s="66"/>
      <c r="C301" s="67"/>
      <c r="D301" s="25" t="s">
        <v>75</v>
      </c>
      <c r="E301" s="11"/>
      <c r="F301" s="11"/>
      <c r="G301" s="11">
        <f t="shared" ref="G301:G305" si="57">F301</f>
        <v>0</v>
      </c>
      <c r="H301" s="11"/>
      <c r="I301" s="81"/>
      <c r="J301" s="81"/>
      <c r="K301" s="81"/>
      <c r="L301" s="81"/>
      <c r="M301" s="81"/>
      <c r="N301" s="81"/>
      <c r="O301" s="81"/>
      <c r="P301" s="81"/>
      <c r="Q301" s="81"/>
      <c r="R301" s="81"/>
      <c r="S301" s="81"/>
      <c r="T301" s="81"/>
      <c r="U301" s="81"/>
      <c r="V301" s="81"/>
      <c r="W301" s="81"/>
      <c r="X301" s="81"/>
      <c r="Y301" s="81"/>
      <c r="Z301" s="81"/>
      <c r="AA301" s="81"/>
      <c r="AB301" s="81"/>
      <c r="AC301" s="81"/>
      <c r="AD301" s="81"/>
      <c r="AE301" s="81"/>
      <c r="AF301" s="81"/>
      <c r="AG301" s="81"/>
      <c r="AH301" s="81"/>
      <c r="AI301" s="81"/>
      <c r="AJ301" s="81"/>
      <c r="AK301" s="81"/>
      <c r="AL301" s="81"/>
      <c r="AM301" s="81"/>
      <c r="AN301" s="81"/>
      <c r="AO301" s="81"/>
      <c r="AP301" s="81"/>
      <c r="AQ301" s="81"/>
      <c r="AR301" s="81"/>
      <c r="AS301" s="81"/>
      <c r="AT301" s="81"/>
      <c r="AU301" s="81"/>
      <c r="AV301" s="81"/>
      <c r="AW301" s="81"/>
      <c r="AX301" s="81"/>
      <c r="AY301" s="81"/>
      <c r="AZ301" s="81"/>
      <c r="BA301" s="81"/>
      <c r="BB301" s="81"/>
      <c r="BC301" s="81"/>
      <c r="BD301" s="81"/>
    </row>
    <row r="302" spans="1:56" x14ac:dyDescent="0.25">
      <c r="A302" s="65">
        <v>3293</v>
      </c>
      <c r="B302" s="66"/>
      <c r="C302" s="67"/>
      <c r="D302" s="25" t="s">
        <v>76</v>
      </c>
      <c r="E302" s="11"/>
      <c r="F302" s="11"/>
      <c r="G302" s="11">
        <f t="shared" si="57"/>
        <v>0</v>
      </c>
      <c r="H302" s="11"/>
      <c r="I302" s="81"/>
      <c r="J302" s="81"/>
      <c r="K302" s="81"/>
      <c r="L302" s="81"/>
      <c r="M302" s="81"/>
      <c r="N302" s="81"/>
      <c r="O302" s="81"/>
      <c r="P302" s="81"/>
      <c r="Q302" s="81"/>
      <c r="R302" s="81"/>
      <c r="S302" s="81"/>
      <c r="T302" s="81"/>
      <c r="U302" s="81"/>
      <c r="V302" s="81"/>
      <c r="W302" s="81"/>
      <c r="X302" s="81"/>
      <c r="Y302" s="81"/>
      <c r="Z302" s="81"/>
      <c r="AA302" s="81"/>
      <c r="AB302" s="81"/>
      <c r="AC302" s="81"/>
      <c r="AD302" s="81"/>
      <c r="AE302" s="81"/>
      <c r="AF302" s="81"/>
      <c r="AG302" s="81"/>
      <c r="AH302" s="81"/>
      <c r="AI302" s="81"/>
      <c r="AJ302" s="81"/>
      <c r="AK302" s="81"/>
      <c r="AL302" s="81"/>
      <c r="AM302" s="81"/>
      <c r="AN302" s="81"/>
      <c r="AO302" s="81"/>
      <c r="AP302" s="81"/>
      <c r="AQ302" s="81"/>
      <c r="AR302" s="81"/>
      <c r="AS302" s="81"/>
      <c r="AT302" s="81"/>
      <c r="AU302" s="81"/>
      <c r="AV302" s="81"/>
      <c r="AW302" s="81"/>
      <c r="AX302" s="81"/>
      <c r="AY302" s="81"/>
      <c r="AZ302" s="81"/>
      <c r="BA302" s="81"/>
      <c r="BB302" s="81"/>
      <c r="BC302" s="81"/>
      <c r="BD302" s="81"/>
    </row>
    <row r="303" spans="1:56" x14ac:dyDescent="0.25">
      <c r="A303" s="65">
        <v>3294</v>
      </c>
      <c r="B303" s="66"/>
      <c r="C303" s="67"/>
      <c r="D303" s="25" t="s">
        <v>82</v>
      </c>
      <c r="E303" s="11"/>
      <c r="F303" s="11"/>
      <c r="G303" s="11">
        <v>0</v>
      </c>
      <c r="H303" s="11"/>
      <c r="I303" s="81"/>
      <c r="J303" s="81"/>
      <c r="K303" s="81"/>
      <c r="L303" s="81"/>
      <c r="M303" s="81"/>
      <c r="N303" s="81"/>
      <c r="O303" s="81"/>
      <c r="P303" s="81"/>
      <c r="Q303" s="81"/>
      <c r="R303" s="81"/>
      <c r="S303" s="81"/>
      <c r="T303" s="81"/>
      <c r="U303" s="81"/>
      <c r="V303" s="81"/>
      <c r="W303" s="81"/>
      <c r="X303" s="81"/>
      <c r="Y303" s="81"/>
      <c r="Z303" s="81"/>
      <c r="AA303" s="81"/>
      <c r="AB303" s="81"/>
      <c r="AC303" s="81"/>
      <c r="AD303" s="81"/>
      <c r="AE303" s="81"/>
      <c r="AF303" s="81"/>
      <c r="AG303" s="81"/>
      <c r="AH303" s="81"/>
      <c r="AI303" s="81"/>
      <c r="AJ303" s="81"/>
      <c r="AK303" s="81"/>
      <c r="AL303" s="81"/>
      <c r="AM303" s="81"/>
      <c r="AN303" s="81"/>
      <c r="AO303" s="81"/>
      <c r="AP303" s="81"/>
      <c r="AQ303" s="81"/>
      <c r="AR303" s="81"/>
      <c r="AS303" s="81"/>
      <c r="AT303" s="81"/>
      <c r="AU303" s="81"/>
      <c r="AV303" s="81"/>
      <c r="AW303" s="81"/>
      <c r="AX303" s="81"/>
      <c r="AY303" s="81"/>
      <c r="AZ303" s="81"/>
      <c r="BA303" s="81"/>
      <c r="BB303" s="81"/>
      <c r="BC303" s="81"/>
      <c r="BD303" s="81"/>
    </row>
    <row r="304" spans="1:56" x14ac:dyDescent="0.25">
      <c r="A304" s="65">
        <v>3295</v>
      </c>
      <c r="B304" s="66"/>
      <c r="C304" s="67"/>
      <c r="D304" s="25" t="s">
        <v>78</v>
      </c>
      <c r="E304" s="11"/>
      <c r="F304" s="11"/>
      <c r="G304" s="11">
        <f t="shared" si="57"/>
        <v>0</v>
      </c>
      <c r="H304" s="11"/>
      <c r="I304" s="81"/>
      <c r="J304" s="81"/>
      <c r="K304" s="81"/>
      <c r="L304" s="81"/>
      <c r="M304" s="81"/>
      <c r="N304" s="81"/>
      <c r="O304" s="81"/>
      <c r="P304" s="81"/>
      <c r="Q304" s="81"/>
      <c r="R304" s="81"/>
      <c r="S304" s="81"/>
      <c r="T304" s="81"/>
      <c r="U304" s="81"/>
      <c r="V304" s="81"/>
      <c r="W304" s="81"/>
      <c r="X304" s="81"/>
      <c r="Y304" s="81"/>
      <c r="Z304" s="81"/>
      <c r="AA304" s="81"/>
      <c r="AB304" s="81"/>
      <c r="AC304" s="81"/>
      <c r="AD304" s="81"/>
      <c r="AE304" s="81"/>
      <c r="AF304" s="81"/>
      <c r="AG304" s="81"/>
      <c r="AH304" s="81"/>
      <c r="AI304" s="81"/>
      <c r="AJ304" s="81"/>
      <c r="AK304" s="81"/>
      <c r="AL304" s="81"/>
      <c r="AM304" s="81"/>
      <c r="AN304" s="81"/>
      <c r="AO304" s="81"/>
      <c r="AP304" s="81"/>
      <c r="AQ304" s="81"/>
      <c r="AR304" s="81"/>
      <c r="AS304" s="81"/>
      <c r="AT304" s="81"/>
      <c r="AU304" s="81"/>
      <c r="AV304" s="81"/>
      <c r="AW304" s="81"/>
      <c r="AX304" s="81"/>
      <c r="AY304" s="81"/>
      <c r="AZ304" s="81"/>
      <c r="BA304" s="81"/>
      <c r="BB304" s="81"/>
      <c r="BC304" s="81"/>
      <c r="BD304" s="81"/>
    </row>
    <row r="305" spans="1:56" x14ac:dyDescent="0.25">
      <c r="A305" s="65">
        <v>3296</v>
      </c>
      <c r="B305" s="66"/>
      <c r="C305" s="67"/>
      <c r="D305" s="25" t="s">
        <v>83</v>
      </c>
      <c r="E305" s="11"/>
      <c r="F305" s="11"/>
      <c r="G305" s="11">
        <f t="shared" si="57"/>
        <v>0</v>
      </c>
      <c r="H305" s="11"/>
      <c r="I305" s="81"/>
      <c r="J305" s="81"/>
      <c r="K305" s="81"/>
      <c r="L305" s="81"/>
      <c r="M305" s="81"/>
      <c r="N305" s="81"/>
      <c r="O305" s="81"/>
      <c r="P305" s="81"/>
      <c r="Q305" s="81"/>
      <c r="R305" s="81"/>
      <c r="S305" s="81"/>
      <c r="T305" s="81"/>
      <c r="U305" s="81"/>
      <c r="V305" s="81"/>
      <c r="W305" s="81"/>
      <c r="X305" s="81"/>
      <c r="Y305" s="81"/>
      <c r="Z305" s="81"/>
      <c r="AA305" s="81"/>
      <c r="AB305" s="81"/>
      <c r="AC305" s="81"/>
      <c r="AD305" s="81"/>
      <c r="AE305" s="81"/>
      <c r="AF305" s="81"/>
      <c r="AG305" s="81"/>
      <c r="AH305" s="81"/>
      <c r="AI305" s="81"/>
      <c r="AJ305" s="81"/>
      <c r="AK305" s="81"/>
      <c r="AL305" s="81"/>
      <c r="AM305" s="81"/>
      <c r="AN305" s="81"/>
      <c r="AO305" s="81"/>
      <c r="AP305" s="81"/>
      <c r="AQ305" s="81"/>
      <c r="AR305" s="81"/>
      <c r="AS305" s="81"/>
      <c r="AT305" s="81"/>
      <c r="AU305" s="81"/>
      <c r="AV305" s="81"/>
      <c r="AW305" s="81"/>
      <c r="AX305" s="81"/>
      <c r="AY305" s="81"/>
      <c r="AZ305" s="81"/>
      <c r="BA305" s="81"/>
      <c r="BB305" s="81"/>
      <c r="BC305" s="81"/>
      <c r="BD305" s="81"/>
    </row>
    <row r="306" spans="1:56" ht="26.25" x14ac:dyDescent="0.25">
      <c r="A306" s="65">
        <v>3299</v>
      </c>
      <c r="B306" s="66"/>
      <c r="C306" s="67"/>
      <c r="D306" s="25" t="s">
        <v>73</v>
      </c>
      <c r="E306" s="11"/>
      <c r="F306" s="11"/>
      <c r="G306" s="11">
        <v>0</v>
      </c>
      <c r="H306" s="11"/>
      <c r="I306" s="81"/>
      <c r="J306" s="81"/>
      <c r="K306" s="81"/>
      <c r="L306" s="81"/>
      <c r="M306" s="81"/>
      <c r="N306" s="81"/>
      <c r="O306" s="81"/>
      <c r="P306" s="81"/>
      <c r="Q306" s="81"/>
      <c r="R306" s="81"/>
      <c r="S306" s="81"/>
      <c r="T306" s="81"/>
      <c r="U306" s="81"/>
      <c r="V306" s="81"/>
      <c r="W306" s="81"/>
      <c r="X306" s="81"/>
      <c r="Y306" s="81"/>
      <c r="Z306" s="81"/>
      <c r="AA306" s="81"/>
      <c r="AB306" s="81"/>
      <c r="AC306" s="81"/>
      <c r="AD306" s="81"/>
      <c r="AE306" s="81"/>
      <c r="AF306" s="81"/>
      <c r="AG306" s="81"/>
      <c r="AH306" s="81"/>
      <c r="AI306" s="81"/>
      <c r="AJ306" s="81"/>
      <c r="AK306" s="81"/>
      <c r="AL306" s="81"/>
      <c r="AM306" s="81"/>
      <c r="AN306" s="81"/>
      <c r="AO306" s="81"/>
      <c r="AP306" s="81"/>
      <c r="AQ306" s="81"/>
      <c r="AR306" s="81"/>
      <c r="AS306" s="81"/>
      <c r="AT306" s="81"/>
      <c r="AU306" s="81"/>
      <c r="AV306" s="81"/>
      <c r="AW306" s="81"/>
      <c r="AX306" s="81"/>
      <c r="AY306" s="81"/>
      <c r="AZ306" s="81"/>
      <c r="BA306" s="81"/>
      <c r="BB306" s="81"/>
      <c r="BC306" s="81"/>
      <c r="BD306" s="81"/>
    </row>
    <row r="307" spans="1:56" ht="26.25" x14ac:dyDescent="0.25">
      <c r="A307" s="33">
        <v>36</v>
      </c>
      <c r="B307" s="63"/>
      <c r="C307" s="64"/>
      <c r="D307" s="27" t="s">
        <v>224</v>
      </c>
      <c r="E307" s="6">
        <v>0</v>
      </c>
      <c r="F307" s="6">
        <v>0</v>
      </c>
      <c r="G307" s="6">
        <f>G308</f>
        <v>0</v>
      </c>
      <c r="H307" s="6">
        <v>0</v>
      </c>
      <c r="I307" s="87"/>
      <c r="J307" s="87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  <c r="AA307" s="87"/>
      <c r="AB307" s="87"/>
      <c r="AC307" s="87"/>
      <c r="AD307" s="87"/>
      <c r="AE307" s="87"/>
      <c r="AF307" s="87"/>
      <c r="AG307" s="87"/>
      <c r="AH307" s="87"/>
      <c r="AI307" s="87"/>
      <c r="AJ307" s="87"/>
      <c r="AK307" s="87"/>
      <c r="AL307" s="87"/>
      <c r="AM307" s="87"/>
      <c r="AN307" s="87"/>
      <c r="AO307" s="87"/>
      <c r="AP307" s="87"/>
      <c r="AQ307" s="87"/>
      <c r="AR307" s="87"/>
      <c r="AS307" s="87"/>
      <c r="AT307" s="87"/>
      <c r="AU307" s="87"/>
      <c r="AV307" s="87"/>
      <c r="AW307" s="87"/>
      <c r="AX307" s="87"/>
      <c r="AY307" s="87"/>
      <c r="AZ307" s="87"/>
      <c r="BA307" s="87"/>
      <c r="BB307" s="87"/>
      <c r="BC307" s="87"/>
      <c r="BD307" s="87"/>
    </row>
    <row r="308" spans="1:56" ht="31.5" customHeight="1" x14ac:dyDescent="0.25">
      <c r="A308" s="65">
        <v>3691</v>
      </c>
      <c r="B308" s="66"/>
      <c r="C308" s="67"/>
      <c r="D308" s="35" t="s">
        <v>225</v>
      </c>
      <c r="E308" s="11"/>
      <c r="F308" s="11"/>
      <c r="G308" s="11">
        <v>0</v>
      </c>
      <c r="H308" s="11"/>
      <c r="I308" s="81"/>
      <c r="J308" s="81"/>
      <c r="K308" s="81"/>
      <c r="L308" s="81"/>
      <c r="M308" s="81"/>
      <c r="N308" s="81"/>
      <c r="O308" s="81"/>
      <c r="P308" s="81"/>
      <c r="Q308" s="81"/>
      <c r="R308" s="81"/>
      <c r="S308" s="81"/>
      <c r="T308" s="81"/>
      <c r="U308" s="81"/>
      <c r="V308" s="81"/>
      <c r="W308" s="81"/>
      <c r="X308" s="81"/>
      <c r="Y308" s="81"/>
      <c r="Z308" s="81"/>
      <c r="AA308" s="81"/>
      <c r="AB308" s="81"/>
      <c r="AC308" s="81"/>
      <c r="AD308" s="81"/>
      <c r="AE308" s="81"/>
      <c r="AF308" s="81"/>
      <c r="AG308" s="81"/>
      <c r="AH308" s="81"/>
      <c r="AI308" s="81"/>
      <c r="AJ308" s="81"/>
      <c r="AK308" s="81"/>
      <c r="AL308" s="81"/>
      <c r="AM308" s="81"/>
      <c r="AN308" s="81"/>
      <c r="AO308" s="81"/>
      <c r="AP308" s="81"/>
      <c r="AQ308" s="81"/>
      <c r="AR308" s="81"/>
      <c r="AS308" s="81"/>
      <c r="AT308" s="81"/>
      <c r="AU308" s="81"/>
      <c r="AV308" s="81"/>
      <c r="AW308" s="81"/>
      <c r="AX308" s="81"/>
      <c r="AY308" s="81"/>
      <c r="AZ308" s="81"/>
      <c r="BA308" s="81"/>
      <c r="BB308" s="81"/>
      <c r="BC308" s="81"/>
      <c r="BD308" s="81"/>
    </row>
    <row r="309" spans="1:56" ht="25.5" x14ac:dyDescent="0.25">
      <c r="A309" s="294" t="s">
        <v>131</v>
      </c>
      <c r="B309" s="294"/>
      <c r="C309" s="294"/>
      <c r="D309" s="50" t="s">
        <v>159</v>
      </c>
      <c r="E309" s="51">
        <f>E311+E317+E321</f>
        <v>1806415.82</v>
      </c>
      <c r="F309" s="51">
        <f t="shared" ref="F309" si="58">F311+F317+F321</f>
        <v>3137000</v>
      </c>
      <c r="G309" s="51">
        <f>G311+G317+G321</f>
        <v>1515121.68</v>
      </c>
      <c r="H309" s="51">
        <f t="shared" ref="H309:H317" si="59">G309/F309*100</f>
        <v>48.298427797258526</v>
      </c>
      <c r="I309" s="84"/>
      <c r="J309" s="84"/>
      <c r="K309" s="84"/>
      <c r="L309" s="84"/>
      <c r="M309" s="84"/>
      <c r="N309" s="84"/>
      <c r="O309" s="84"/>
      <c r="P309" s="84"/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  <c r="AE309" s="84"/>
      <c r="AF309" s="84"/>
      <c r="AG309" s="84"/>
      <c r="AH309" s="84"/>
      <c r="AI309" s="84"/>
      <c r="AJ309" s="84"/>
      <c r="AK309" s="84"/>
      <c r="AL309" s="84"/>
      <c r="AM309" s="84"/>
      <c r="AN309" s="84"/>
      <c r="AO309" s="84"/>
      <c r="AP309" s="84"/>
      <c r="AQ309" s="84"/>
      <c r="AR309" s="84"/>
      <c r="AS309" s="84"/>
      <c r="AT309" s="84"/>
      <c r="AU309" s="84"/>
      <c r="AV309" s="84"/>
      <c r="AW309" s="84"/>
      <c r="AX309" s="84"/>
      <c r="AY309" s="84"/>
      <c r="AZ309" s="84"/>
      <c r="BA309" s="84"/>
      <c r="BB309" s="84"/>
      <c r="BC309" s="84"/>
      <c r="BD309" s="84"/>
    </row>
    <row r="310" spans="1:56" ht="15" customHeight="1" x14ac:dyDescent="0.25">
      <c r="A310" s="297" t="s">
        <v>274</v>
      </c>
      <c r="B310" s="298"/>
      <c r="C310" s="299"/>
      <c r="D310" s="245" t="s">
        <v>275</v>
      </c>
      <c r="E310" s="12">
        <f>E309</f>
        <v>1806415.82</v>
      </c>
      <c r="F310" s="12">
        <f t="shared" ref="F310:G310" si="60">F309</f>
        <v>3137000</v>
      </c>
      <c r="G310" s="12">
        <f t="shared" si="60"/>
        <v>1515121.68</v>
      </c>
      <c r="H310" s="12">
        <f t="shared" si="59"/>
        <v>48.298427797258526</v>
      </c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  <c r="AC310" s="85"/>
      <c r="AD310" s="85"/>
      <c r="AE310" s="85"/>
      <c r="AF310" s="85"/>
      <c r="AG310" s="85"/>
      <c r="AH310" s="85"/>
      <c r="AI310" s="85"/>
      <c r="AJ310" s="85"/>
      <c r="AK310" s="85"/>
      <c r="AL310" s="85"/>
      <c r="AM310" s="85"/>
      <c r="AN310" s="85"/>
      <c r="AO310" s="85"/>
      <c r="AP310" s="85"/>
      <c r="AQ310" s="85"/>
      <c r="AR310" s="85"/>
      <c r="AS310" s="85"/>
      <c r="AT310" s="85"/>
      <c r="AU310" s="85"/>
      <c r="AV310" s="85"/>
      <c r="AW310" s="85"/>
      <c r="AX310" s="85"/>
      <c r="AY310" s="85"/>
      <c r="AZ310" s="85"/>
      <c r="BA310" s="85"/>
      <c r="BB310" s="85"/>
      <c r="BC310" s="85"/>
      <c r="BD310" s="85"/>
    </row>
    <row r="311" spans="1:56" x14ac:dyDescent="0.25">
      <c r="A311" s="33">
        <v>31</v>
      </c>
      <c r="B311" s="63"/>
      <c r="C311" s="64"/>
      <c r="D311" s="27" t="s">
        <v>42</v>
      </c>
      <c r="E311" s="6">
        <v>1765784.06</v>
      </c>
      <c r="F311" s="6">
        <v>3132300</v>
      </c>
      <c r="G311" s="6">
        <f>SUM(G312:G316)</f>
        <v>1512601.68</v>
      </c>
      <c r="H311" s="6">
        <f t="shared" si="59"/>
        <v>48.290447275165214</v>
      </c>
      <c r="I311" s="87"/>
      <c r="J311" s="87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  <c r="AA311" s="87"/>
      <c r="AB311" s="87"/>
      <c r="AC311" s="87"/>
      <c r="AD311" s="87"/>
      <c r="AE311" s="87"/>
      <c r="AF311" s="87"/>
      <c r="AG311" s="87"/>
      <c r="AH311" s="87"/>
      <c r="AI311" s="87"/>
      <c r="AJ311" s="87"/>
      <c r="AK311" s="87"/>
      <c r="AL311" s="87"/>
      <c r="AM311" s="87"/>
      <c r="AN311" s="87"/>
      <c r="AO311" s="87"/>
      <c r="AP311" s="87"/>
      <c r="AQ311" s="87"/>
      <c r="AR311" s="87"/>
      <c r="AS311" s="87"/>
      <c r="AT311" s="87"/>
      <c r="AU311" s="87"/>
      <c r="AV311" s="87"/>
      <c r="AW311" s="87"/>
      <c r="AX311" s="87"/>
      <c r="AY311" s="87"/>
      <c r="AZ311" s="87"/>
      <c r="BA311" s="87"/>
      <c r="BB311" s="87"/>
      <c r="BC311" s="87"/>
      <c r="BD311" s="87"/>
    </row>
    <row r="312" spans="1:56" x14ac:dyDescent="0.25">
      <c r="A312" s="65">
        <v>3111</v>
      </c>
      <c r="B312" s="66"/>
      <c r="C312" s="67"/>
      <c r="D312" s="25" t="s">
        <v>44</v>
      </c>
      <c r="E312" s="11"/>
      <c r="F312" s="11"/>
      <c r="G312" s="11">
        <v>1148728.04</v>
      </c>
      <c r="H312" s="11"/>
      <c r="I312" s="81"/>
      <c r="J312" s="81"/>
      <c r="K312" s="81"/>
      <c r="L312" s="81"/>
      <c r="M312" s="81"/>
      <c r="N312" s="81"/>
      <c r="O312" s="81"/>
      <c r="P312" s="81"/>
      <c r="Q312" s="81"/>
      <c r="R312" s="81"/>
      <c r="S312" s="81"/>
      <c r="T312" s="81"/>
      <c r="U312" s="81"/>
      <c r="V312" s="81"/>
      <c r="W312" s="81"/>
      <c r="X312" s="81"/>
      <c r="Y312" s="81"/>
      <c r="Z312" s="81"/>
      <c r="AA312" s="81"/>
      <c r="AB312" s="81"/>
      <c r="AC312" s="81"/>
      <c r="AD312" s="81"/>
      <c r="AE312" s="81"/>
      <c r="AF312" s="81"/>
      <c r="AG312" s="81"/>
      <c r="AH312" s="81"/>
      <c r="AI312" s="81"/>
      <c r="AJ312" s="81"/>
      <c r="AK312" s="81"/>
      <c r="AL312" s="81"/>
      <c r="AM312" s="81"/>
      <c r="AN312" s="81"/>
      <c r="AO312" s="81"/>
      <c r="AP312" s="81"/>
      <c r="AQ312" s="81"/>
      <c r="AR312" s="81"/>
      <c r="AS312" s="81"/>
      <c r="AT312" s="81"/>
      <c r="AU312" s="81"/>
      <c r="AV312" s="81"/>
      <c r="AW312" s="81"/>
      <c r="AX312" s="81"/>
      <c r="AY312" s="81"/>
      <c r="AZ312" s="81"/>
      <c r="BA312" s="81"/>
      <c r="BB312" s="81"/>
      <c r="BC312" s="81"/>
      <c r="BD312" s="81"/>
    </row>
    <row r="313" spans="1:56" x14ac:dyDescent="0.25">
      <c r="A313" s="65" t="s">
        <v>160</v>
      </c>
      <c r="B313" s="66"/>
      <c r="C313" s="67"/>
      <c r="D313" s="25" t="s">
        <v>48</v>
      </c>
      <c r="E313" s="11"/>
      <c r="F313" s="11"/>
      <c r="G313" s="11">
        <v>120189.5</v>
      </c>
      <c r="H313" s="11"/>
      <c r="I313" s="81"/>
      <c r="J313" s="81"/>
      <c r="K313" s="81"/>
      <c r="L313" s="81"/>
      <c r="M313" s="81"/>
      <c r="N313" s="81"/>
      <c r="O313" s="81"/>
      <c r="P313" s="81"/>
      <c r="Q313" s="81"/>
      <c r="R313" s="81"/>
      <c r="S313" s="81"/>
      <c r="T313" s="81"/>
      <c r="U313" s="81"/>
      <c r="V313" s="81"/>
      <c r="W313" s="81"/>
      <c r="X313" s="81"/>
      <c r="Y313" s="81"/>
      <c r="Z313" s="81"/>
      <c r="AA313" s="81"/>
      <c r="AB313" s="81"/>
      <c r="AC313" s="81"/>
      <c r="AD313" s="81"/>
      <c r="AE313" s="81"/>
      <c r="AF313" s="81"/>
      <c r="AG313" s="81"/>
      <c r="AH313" s="81"/>
      <c r="AI313" s="81"/>
      <c r="AJ313" s="81"/>
      <c r="AK313" s="81"/>
      <c r="AL313" s="81"/>
      <c r="AM313" s="81"/>
      <c r="AN313" s="81"/>
      <c r="AO313" s="81"/>
      <c r="AP313" s="81"/>
      <c r="AQ313" s="81"/>
      <c r="AR313" s="81"/>
      <c r="AS313" s="81"/>
      <c r="AT313" s="81"/>
      <c r="AU313" s="81"/>
      <c r="AV313" s="81"/>
      <c r="AW313" s="81"/>
      <c r="AX313" s="81"/>
      <c r="AY313" s="81"/>
      <c r="AZ313" s="81"/>
      <c r="BA313" s="81"/>
      <c r="BB313" s="81"/>
      <c r="BC313" s="81"/>
      <c r="BD313" s="81"/>
    </row>
    <row r="314" spans="1:56" x14ac:dyDescent="0.25">
      <c r="A314" s="65">
        <v>3121</v>
      </c>
      <c r="B314" s="66"/>
      <c r="C314" s="67"/>
      <c r="D314" s="25" t="s">
        <v>45</v>
      </c>
      <c r="E314" s="11"/>
      <c r="F314" s="11"/>
      <c r="G314" s="11">
        <v>38383.46</v>
      </c>
      <c r="H314" s="11"/>
      <c r="I314" s="81"/>
      <c r="J314" s="81"/>
      <c r="K314" s="81"/>
      <c r="L314" s="81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81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1"/>
      <c r="AR314" s="81"/>
      <c r="AS314" s="81"/>
      <c r="AT314" s="81"/>
      <c r="AU314" s="81"/>
      <c r="AV314" s="81"/>
      <c r="AW314" s="81"/>
      <c r="AX314" s="81"/>
      <c r="AY314" s="81"/>
      <c r="AZ314" s="81"/>
      <c r="BA314" s="81"/>
      <c r="BB314" s="81"/>
      <c r="BC314" s="81"/>
      <c r="BD314" s="81"/>
    </row>
    <row r="315" spans="1:56" ht="26.25" x14ac:dyDescent="0.25">
      <c r="A315" s="65">
        <v>3132</v>
      </c>
      <c r="B315" s="66"/>
      <c r="C315" s="67"/>
      <c r="D315" s="25" t="s">
        <v>47</v>
      </c>
      <c r="E315" s="11"/>
      <c r="F315" s="11"/>
      <c r="G315" s="11">
        <v>205300.68</v>
      </c>
      <c r="H315" s="11"/>
      <c r="I315" s="81"/>
      <c r="J315" s="81"/>
      <c r="K315" s="81"/>
      <c r="L315" s="81"/>
      <c r="M315" s="81"/>
      <c r="N315" s="81"/>
      <c r="O315" s="81"/>
      <c r="P315" s="81"/>
      <c r="Q315" s="81"/>
      <c r="R315" s="81"/>
      <c r="S315" s="81"/>
      <c r="T315" s="81"/>
      <c r="U315" s="81"/>
      <c r="V315" s="81"/>
      <c r="W315" s="81"/>
      <c r="X315" s="81"/>
      <c r="Y315" s="81"/>
      <c r="Z315" s="81"/>
      <c r="AA315" s="81"/>
      <c r="AB315" s="81"/>
      <c r="AC315" s="81"/>
      <c r="AD315" s="81"/>
      <c r="AE315" s="81"/>
      <c r="AF315" s="81"/>
      <c r="AG315" s="81"/>
      <c r="AH315" s="81"/>
      <c r="AI315" s="81"/>
      <c r="AJ315" s="81"/>
      <c r="AK315" s="81"/>
      <c r="AL315" s="81"/>
      <c r="AM315" s="81"/>
      <c r="AN315" s="81"/>
      <c r="AO315" s="81"/>
      <c r="AP315" s="81"/>
      <c r="AQ315" s="81"/>
      <c r="AR315" s="81"/>
      <c r="AS315" s="81"/>
      <c r="AT315" s="81"/>
      <c r="AU315" s="81"/>
      <c r="AV315" s="81"/>
      <c r="AW315" s="81"/>
      <c r="AX315" s="81"/>
      <c r="AY315" s="81"/>
      <c r="AZ315" s="81"/>
      <c r="BA315" s="81"/>
      <c r="BB315" s="81"/>
      <c r="BC315" s="81"/>
      <c r="BD315" s="81"/>
    </row>
    <row r="316" spans="1:56" ht="26.25" x14ac:dyDescent="0.25">
      <c r="A316" s="65">
        <v>3133</v>
      </c>
      <c r="B316" s="66"/>
      <c r="C316" s="67"/>
      <c r="D316" s="25" t="s">
        <v>49</v>
      </c>
      <c r="E316" s="11"/>
      <c r="F316" s="11"/>
      <c r="G316" s="11">
        <v>0</v>
      </c>
      <c r="H316" s="11"/>
      <c r="I316" s="81"/>
      <c r="J316" s="81"/>
      <c r="K316" s="81"/>
      <c r="L316" s="81"/>
      <c r="M316" s="81"/>
      <c r="N316" s="81"/>
      <c r="O316" s="81"/>
      <c r="P316" s="81"/>
      <c r="Q316" s="81"/>
      <c r="R316" s="81"/>
      <c r="S316" s="81"/>
      <c r="T316" s="81"/>
      <c r="U316" s="81"/>
      <c r="V316" s="81"/>
      <c r="W316" s="81"/>
      <c r="X316" s="81"/>
      <c r="Y316" s="81"/>
      <c r="Z316" s="81"/>
      <c r="AA316" s="81"/>
      <c r="AB316" s="81"/>
      <c r="AC316" s="81"/>
      <c r="AD316" s="81"/>
      <c r="AE316" s="81"/>
      <c r="AF316" s="81"/>
      <c r="AG316" s="81"/>
      <c r="AH316" s="81"/>
      <c r="AI316" s="81"/>
      <c r="AJ316" s="81"/>
      <c r="AK316" s="81"/>
      <c r="AL316" s="81"/>
      <c r="AM316" s="81"/>
      <c r="AN316" s="81"/>
      <c r="AO316" s="81"/>
      <c r="AP316" s="81"/>
      <c r="AQ316" s="81"/>
      <c r="AR316" s="81"/>
      <c r="AS316" s="81"/>
      <c r="AT316" s="81"/>
      <c r="AU316" s="81"/>
      <c r="AV316" s="81"/>
      <c r="AW316" s="81"/>
      <c r="AX316" s="81"/>
      <c r="AY316" s="81"/>
      <c r="AZ316" s="81"/>
      <c r="BA316" s="81"/>
      <c r="BB316" s="81"/>
      <c r="BC316" s="81"/>
      <c r="BD316" s="81"/>
    </row>
    <row r="317" spans="1:56" x14ac:dyDescent="0.25">
      <c r="A317" s="33">
        <v>32</v>
      </c>
      <c r="B317" s="63"/>
      <c r="C317" s="64"/>
      <c r="D317" s="27" t="s">
        <v>50</v>
      </c>
      <c r="E317" s="6">
        <v>23908.69</v>
      </c>
      <c r="F317" s="6">
        <v>4700</v>
      </c>
      <c r="G317" s="6">
        <f>SUM(G318:G320)</f>
        <v>2520</v>
      </c>
      <c r="H317" s="6">
        <f t="shared" si="59"/>
        <v>53.617021276595743</v>
      </c>
      <c r="I317" s="87"/>
      <c r="J317" s="87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  <c r="AA317" s="87"/>
      <c r="AB317" s="87"/>
      <c r="AC317" s="87"/>
      <c r="AD317" s="87"/>
      <c r="AE317" s="87"/>
      <c r="AF317" s="87"/>
      <c r="AG317" s="87"/>
      <c r="AH317" s="87"/>
      <c r="AI317" s="87"/>
      <c r="AJ317" s="87"/>
      <c r="AK317" s="87"/>
      <c r="AL317" s="87"/>
      <c r="AM317" s="87"/>
      <c r="AN317" s="87"/>
      <c r="AO317" s="87"/>
      <c r="AP317" s="87"/>
      <c r="AQ317" s="87"/>
      <c r="AR317" s="87"/>
      <c r="AS317" s="87"/>
      <c r="AT317" s="87"/>
      <c r="AU317" s="87"/>
      <c r="AV317" s="87"/>
      <c r="AW317" s="87"/>
      <c r="AX317" s="87"/>
      <c r="AY317" s="87"/>
      <c r="AZ317" s="87"/>
      <c r="BA317" s="87"/>
      <c r="BB317" s="87"/>
      <c r="BC317" s="87"/>
      <c r="BD317" s="87"/>
    </row>
    <row r="318" spans="1:56" ht="26.25" x14ac:dyDescent="0.25">
      <c r="A318" s="65">
        <v>3212</v>
      </c>
      <c r="B318" s="66"/>
      <c r="C318" s="67"/>
      <c r="D318" s="25" t="s">
        <v>140</v>
      </c>
      <c r="E318" s="11"/>
      <c r="F318" s="11"/>
      <c r="G318" s="11">
        <f t="shared" si="51"/>
        <v>0</v>
      </c>
      <c r="H318" s="11"/>
      <c r="I318" s="81"/>
      <c r="J318" s="81"/>
      <c r="K318" s="81"/>
      <c r="L318" s="81"/>
      <c r="M318" s="81"/>
      <c r="N318" s="81"/>
      <c r="O318" s="81"/>
      <c r="P318" s="81"/>
      <c r="Q318" s="81"/>
      <c r="R318" s="81"/>
      <c r="S318" s="81"/>
      <c r="T318" s="81"/>
      <c r="U318" s="81"/>
      <c r="V318" s="81"/>
      <c r="W318" s="81"/>
      <c r="X318" s="81"/>
      <c r="Y318" s="81"/>
      <c r="Z318" s="81"/>
      <c r="AA318" s="81"/>
      <c r="AB318" s="81"/>
      <c r="AC318" s="81"/>
      <c r="AD318" s="81"/>
      <c r="AE318" s="81"/>
      <c r="AF318" s="81"/>
      <c r="AG318" s="81"/>
      <c r="AH318" s="81"/>
      <c r="AI318" s="81"/>
      <c r="AJ318" s="81"/>
      <c r="AK318" s="81"/>
      <c r="AL318" s="81"/>
      <c r="AM318" s="81"/>
      <c r="AN318" s="81"/>
      <c r="AO318" s="81"/>
      <c r="AP318" s="81"/>
      <c r="AQ318" s="81"/>
      <c r="AR318" s="81"/>
      <c r="AS318" s="81"/>
      <c r="AT318" s="81"/>
      <c r="AU318" s="81"/>
      <c r="AV318" s="81"/>
      <c r="AW318" s="81"/>
      <c r="AX318" s="81"/>
      <c r="AY318" s="81"/>
      <c r="AZ318" s="81"/>
      <c r="BA318" s="81"/>
      <c r="BB318" s="81"/>
      <c r="BC318" s="81"/>
      <c r="BD318" s="81"/>
    </row>
    <row r="319" spans="1:56" x14ac:dyDescent="0.25">
      <c r="A319" s="65">
        <v>3295</v>
      </c>
      <c r="B319" s="66"/>
      <c r="C319" s="67"/>
      <c r="D319" s="25" t="s">
        <v>78</v>
      </c>
      <c r="E319" s="11"/>
      <c r="F319" s="11"/>
      <c r="G319" s="11">
        <v>2520</v>
      </c>
      <c r="H319" s="11"/>
      <c r="I319" s="81"/>
      <c r="J319" s="81"/>
      <c r="K319" s="81"/>
      <c r="L319" s="81"/>
      <c r="M319" s="81"/>
      <c r="N319" s="81"/>
      <c r="O319" s="81"/>
      <c r="P319" s="81"/>
      <c r="Q319" s="81"/>
      <c r="R319" s="81"/>
      <c r="S319" s="81"/>
      <c r="T319" s="81"/>
      <c r="U319" s="81"/>
      <c r="V319" s="81"/>
      <c r="W319" s="81"/>
      <c r="X319" s="81"/>
      <c r="Y319" s="81"/>
      <c r="Z319" s="81"/>
      <c r="AA319" s="81"/>
      <c r="AB319" s="81"/>
      <c r="AC319" s="81"/>
      <c r="AD319" s="81"/>
      <c r="AE319" s="81"/>
      <c r="AF319" s="81"/>
      <c r="AG319" s="81"/>
      <c r="AH319" s="81"/>
      <c r="AI319" s="81"/>
      <c r="AJ319" s="81"/>
      <c r="AK319" s="81"/>
      <c r="AL319" s="81"/>
      <c r="AM319" s="81"/>
      <c r="AN319" s="81"/>
      <c r="AO319" s="81"/>
      <c r="AP319" s="81"/>
      <c r="AQ319" s="81"/>
      <c r="AR319" s="81"/>
      <c r="AS319" s="81"/>
      <c r="AT319" s="81"/>
      <c r="AU319" s="81"/>
      <c r="AV319" s="81"/>
      <c r="AW319" s="81"/>
      <c r="AX319" s="81"/>
      <c r="AY319" s="81"/>
      <c r="AZ319" s="81"/>
      <c r="BA319" s="81"/>
      <c r="BB319" s="81"/>
      <c r="BC319" s="81"/>
      <c r="BD319" s="81"/>
    </row>
    <row r="320" spans="1:56" x14ac:dyDescent="0.25">
      <c r="A320" s="65">
        <v>3296</v>
      </c>
      <c r="B320" s="66"/>
      <c r="C320" s="67"/>
      <c r="D320" s="25" t="s">
        <v>83</v>
      </c>
      <c r="E320" s="11"/>
      <c r="F320" s="11"/>
      <c r="G320" s="11">
        <v>0</v>
      </c>
      <c r="H320" s="11"/>
      <c r="I320" s="81"/>
      <c r="J320" s="81"/>
      <c r="K320" s="81"/>
      <c r="L320" s="81"/>
      <c r="M320" s="81"/>
      <c r="N320" s="81"/>
      <c r="O320" s="81"/>
      <c r="P320" s="81"/>
      <c r="Q320" s="81"/>
      <c r="R320" s="81"/>
      <c r="S320" s="81"/>
      <c r="T320" s="81"/>
      <c r="U320" s="81"/>
      <c r="V320" s="81"/>
      <c r="W320" s="81"/>
      <c r="X320" s="81"/>
      <c r="Y320" s="81"/>
      <c r="Z320" s="81"/>
      <c r="AA320" s="81"/>
      <c r="AB320" s="81"/>
      <c r="AC320" s="81"/>
      <c r="AD320" s="81"/>
      <c r="AE320" s="81"/>
      <c r="AF320" s="81"/>
      <c r="AG320" s="81"/>
      <c r="AH320" s="81"/>
      <c r="AI320" s="81"/>
      <c r="AJ320" s="81"/>
      <c r="AK320" s="81"/>
      <c r="AL320" s="81"/>
      <c r="AM320" s="81"/>
      <c r="AN320" s="81"/>
      <c r="AO320" s="81"/>
      <c r="AP320" s="81"/>
      <c r="AQ320" s="81"/>
      <c r="AR320" s="81"/>
      <c r="AS320" s="81"/>
      <c r="AT320" s="81"/>
      <c r="AU320" s="81"/>
      <c r="AV320" s="81"/>
      <c r="AW320" s="81"/>
      <c r="AX320" s="81"/>
      <c r="AY320" s="81"/>
      <c r="AZ320" s="81"/>
      <c r="BA320" s="81"/>
      <c r="BB320" s="81"/>
      <c r="BC320" s="81"/>
      <c r="BD320" s="81"/>
    </row>
    <row r="321" spans="1:56" x14ac:dyDescent="0.25">
      <c r="A321" s="33">
        <v>34</v>
      </c>
      <c r="B321" s="63"/>
      <c r="C321" s="64"/>
      <c r="D321" s="27" t="s">
        <v>87</v>
      </c>
      <c r="E321" s="6">
        <v>16723.07</v>
      </c>
      <c r="F321" s="6">
        <v>0</v>
      </c>
      <c r="G321" s="6">
        <f>G322</f>
        <v>0</v>
      </c>
      <c r="H321" s="6">
        <v>0</v>
      </c>
      <c r="I321" s="87"/>
      <c r="J321" s="87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  <c r="AA321" s="87"/>
      <c r="AB321" s="87"/>
      <c r="AC321" s="87"/>
      <c r="AD321" s="87"/>
      <c r="AE321" s="87"/>
      <c r="AF321" s="87"/>
      <c r="AG321" s="87"/>
      <c r="AH321" s="87"/>
      <c r="AI321" s="87"/>
      <c r="AJ321" s="87"/>
      <c r="AK321" s="87"/>
      <c r="AL321" s="87"/>
      <c r="AM321" s="87"/>
      <c r="AN321" s="87"/>
      <c r="AO321" s="87"/>
      <c r="AP321" s="87"/>
      <c r="AQ321" s="87"/>
      <c r="AR321" s="87"/>
      <c r="AS321" s="87"/>
      <c r="AT321" s="87"/>
      <c r="AU321" s="87"/>
      <c r="AV321" s="87"/>
      <c r="AW321" s="87"/>
      <c r="AX321" s="87"/>
      <c r="AY321" s="87"/>
      <c r="AZ321" s="87"/>
      <c r="BA321" s="87"/>
      <c r="BB321" s="87"/>
      <c r="BC321" s="87"/>
      <c r="BD321" s="87"/>
    </row>
    <row r="322" spans="1:56" x14ac:dyDescent="0.25">
      <c r="A322" s="65">
        <v>3433</v>
      </c>
      <c r="B322" s="66"/>
      <c r="C322" s="67"/>
      <c r="D322" s="25" t="s">
        <v>90</v>
      </c>
      <c r="E322" s="11"/>
      <c r="F322" s="11"/>
      <c r="G322" s="11">
        <v>0</v>
      </c>
      <c r="H322" s="11"/>
      <c r="I322" s="81"/>
      <c r="J322" s="81"/>
      <c r="K322" s="81"/>
      <c r="L322" s="81"/>
      <c r="M322" s="81"/>
      <c r="N322" s="81"/>
      <c r="O322" s="81"/>
      <c r="P322" s="81"/>
      <c r="Q322" s="81"/>
      <c r="R322" s="81"/>
      <c r="S322" s="81"/>
      <c r="T322" s="81"/>
      <c r="U322" s="81"/>
      <c r="V322" s="81"/>
      <c r="W322" s="81"/>
      <c r="X322" s="81"/>
      <c r="Y322" s="81"/>
      <c r="Z322" s="81"/>
      <c r="AA322" s="81"/>
      <c r="AB322" s="81"/>
      <c r="AC322" s="81"/>
      <c r="AD322" s="81"/>
      <c r="AE322" s="81"/>
      <c r="AF322" s="81"/>
      <c r="AG322" s="81"/>
      <c r="AH322" s="81"/>
      <c r="AI322" s="81"/>
      <c r="AJ322" s="81"/>
      <c r="AK322" s="81"/>
      <c r="AL322" s="81"/>
      <c r="AM322" s="81"/>
      <c r="AN322" s="81"/>
      <c r="AO322" s="81"/>
      <c r="AP322" s="81"/>
      <c r="AQ322" s="81"/>
      <c r="AR322" s="81"/>
      <c r="AS322" s="81"/>
      <c r="AT322" s="81"/>
      <c r="AU322" s="81"/>
      <c r="AV322" s="81"/>
      <c r="AW322" s="81"/>
      <c r="AX322" s="81"/>
      <c r="AY322" s="81"/>
      <c r="AZ322" s="81"/>
      <c r="BA322" s="81"/>
      <c r="BB322" s="81"/>
      <c r="BC322" s="81"/>
      <c r="BD322" s="81"/>
    </row>
    <row r="323" spans="1:56" x14ac:dyDescent="0.25">
      <c r="A323" s="296" t="s">
        <v>147</v>
      </c>
      <c r="B323" s="296"/>
      <c r="C323" s="296"/>
      <c r="D323" s="61" t="s">
        <v>161</v>
      </c>
      <c r="E323" s="62">
        <f>E325</f>
        <v>26677.279999999999</v>
      </c>
      <c r="F323" s="62">
        <f t="shared" ref="F323:G323" si="61">F325</f>
        <v>31455</v>
      </c>
      <c r="G323" s="62">
        <f t="shared" si="61"/>
        <v>17845.77</v>
      </c>
      <c r="H323" s="62">
        <f t="shared" ref="H323:H375" si="62">G323/F323*100</f>
        <v>56.734287076776347</v>
      </c>
      <c r="I323" s="90"/>
      <c r="J323" s="90"/>
      <c r="K323" s="90"/>
      <c r="L323" s="90"/>
      <c r="M323" s="90"/>
      <c r="N323" s="90"/>
      <c r="O323" s="90"/>
      <c r="P323" s="90"/>
      <c r="Q323" s="90"/>
      <c r="R323" s="90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0"/>
      <c r="AD323" s="90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0"/>
      <c r="AP323" s="90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0"/>
      <c r="BB323" s="90"/>
      <c r="BC323" s="90"/>
      <c r="BD323" s="90"/>
    </row>
    <row r="324" spans="1:56" ht="15" customHeight="1" x14ac:dyDescent="0.25">
      <c r="A324" s="292" t="s">
        <v>156</v>
      </c>
      <c r="B324" s="292"/>
      <c r="C324" s="292"/>
      <c r="D324" s="52" t="s">
        <v>22</v>
      </c>
      <c r="E324" s="12">
        <f>E323</f>
        <v>26677.279999999999</v>
      </c>
      <c r="F324" s="12">
        <f t="shared" ref="F324:G324" si="63">F323</f>
        <v>31455</v>
      </c>
      <c r="G324" s="12">
        <f t="shared" si="63"/>
        <v>17845.77</v>
      </c>
      <c r="H324" s="12">
        <f t="shared" si="62"/>
        <v>56.734287076776347</v>
      </c>
      <c r="I324" s="85"/>
      <c r="J324" s="85"/>
      <c r="K324" s="85"/>
      <c r="L324" s="85"/>
      <c r="M324" s="85"/>
      <c r="N324" s="85"/>
      <c r="O324" s="85"/>
      <c r="P324" s="85"/>
      <c r="Q324" s="85"/>
      <c r="R324" s="85"/>
      <c r="S324" s="85"/>
      <c r="T324" s="85"/>
      <c r="U324" s="85"/>
      <c r="V324" s="85"/>
      <c r="W324" s="85"/>
      <c r="X324" s="85"/>
      <c r="Y324" s="85"/>
      <c r="Z324" s="85"/>
      <c r="AA324" s="85"/>
      <c r="AB324" s="85"/>
      <c r="AC324" s="85"/>
      <c r="AD324" s="85"/>
      <c r="AE324" s="85"/>
      <c r="AF324" s="85"/>
      <c r="AG324" s="85"/>
      <c r="AH324" s="85"/>
      <c r="AI324" s="85"/>
      <c r="AJ324" s="85"/>
      <c r="AK324" s="85"/>
      <c r="AL324" s="85"/>
      <c r="AM324" s="85"/>
      <c r="AN324" s="85"/>
      <c r="AO324" s="85"/>
      <c r="AP324" s="85"/>
      <c r="AQ324" s="85"/>
      <c r="AR324" s="85"/>
      <c r="AS324" s="85"/>
      <c r="AT324" s="85"/>
      <c r="AU324" s="85"/>
      <c r="AV324" s="85"/>
      <c r="AW324" s="85"/>
      <c r="AX324" s="85"/>
      <c r="AY324" s="85"/>
      <c r="AZ324" s="85"/>
      <c r="BA324" s="85"/>
      <c r="BB324" s="85"/>
      <c r="BC324" s="85"/>
      <c r="BD324" s="85"/>
    </row>
    <row r="325" spans="1:56" ht="15" customHeight="1" x14ac:dyDescent="0.25">
      <c r="A325" s="33">
        <v>31</v>
      </c>
      <c r="B325" s="57"/>
      <c r="C325" s="58"/>
      <c r="D325" s="27" t="s">
        <v>42</v>
      </c>
      <c r="E325" s="6">
        <v>26677.279999999999</v>
      </c>
      <c r="F325" s="6">
        <v>31455</v>
      </c>
      <c r="G325" s="6">
        <f>SUM(G326:G327)</f>
        <v>17845.77</v>
      </c>
      <c r="H325" s="6">
        <f t="shared" si="62"/>
        <v>56.734287076776347</v>
      </c>
      <c r="I325" s="87"/>
      <c r="J325" s="87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  <c r="AA325" s="87"/>
      <c r="AB325" s="87"/>
      <c r="AC325" s="87"/>
      <c r="AD325" s="87"/>
      <c r="AE325" s="87"/>
      <c r="AF325" s="87"/>
      <c r="AG325" s="87"/>
      <c r="AH325" s="87"/>
      <c r="AI325" s="87"/>
      <c r="AJ325" s="87"/>
      <c r="AK325" s="87"/>
      <c r="AL325" s="87"/>
      <c r="AM325" s="87"/>
      <c r="AN325" s="87"/>
      <c r="AO325" s="87"/>
      <c r="AP325" s="87"/>
      <c r="AQ325" s="87"/>
      <c r="AR325" s="87"/>
      <c r="AS325" s="87"/>
      <c r="AT325" s="87"/>
      <c r="AU325" s="87"/>
      <c r="AV325" s="87"/>
      <c r="AW325" s="87"/>
      <c r="AX325" s="87"/>
      <c r="AY325" s="87"/>
      <c r="AZ325" s="87"/>
      <c r="BA325" s="87"/>
      <c r="BB325" s="87"/>
      <c r="BC325" s="87"/>
      <c r="BD325" s="87"/>
    </row>
    <row r="326" spans="1:56" x14ac:dyDescent="0.25">
      <c r="A326" s="65">
        <v>3111</v>
      </c>
      <c r="B326" s="66"/>
      <c r="C326" s="67"/>
      <c r="D326" s="25" t="s">
        <v>44</v>
      </c>
      <c r="E326" s="11"/>
      <c r="F326" s="11"/>
      <c r="G326" s="11">
        <v>15318.15</v>
      </c>
      <c r="H326" s="11"/>
      <c r="I326" s="81"/>
      <c r="J326" s="81"/>
      <c r="K326" s="81"/>
      <c r="L326" s="81"/>
      <c r="M326" s="81"/>
      <c r="N326" s="81"/>
      <c r="O326" s="81"/>
      <c r="P326" s="81"/>
      <c r="Q326" s="81"/>
      <c r="R326" s="81"/>
      <c r="S326" s="81"/>
      <c r="T326" s="81"/>
      <c r="U326" s="81"/>
      <c r="V326" s="81"/>
      <c r="W326" s="81"/>
      <c r="X326" s="81"/>
      <c r="Y326" s="81"/>
      <c r="Z326" s="81"/>
      <c r="AA326" s="81"/>
      <c r="AB326" s="81"/>
      <c r="AC326" s="81"/>
      <c r="AD326" s="81"/>
      <c r="AE326" s="81"/>
      <c r="AF326" s="81"/>
      <c r="AG326" s="81"/>
      <c r="AH326" s="81"/>
      <c r="AI326" s="81"/>
      <c r="AJ326" s="81"/>
      <c r="AK326" s="81"/>
      <c r="AL326" s="81"/>
      <c r="AM326" s="81"/>
      <c r="AN326" s="81"/>
      <c r="AO326" s="81"/>
      <c r="AP326" s="81"/>
      <c r="AQ326" s="81"/>
      <c r="AR326" s="81"/>
      <c r="AS326" s="81"/>
      <c r="AT326" s="81"/>
      <c r="AU326" s="81"/>
      <c r="AV326" s="81"/>
      <c r="AW326" s="81"/>
      <c r="AX326" s="81"/>
      <c r="AY326" s="81"/>
      <c r="AZ326" s="81"/>
      <c r="BA326" s="81"/>
      <c r="BB326" s="81"/>
      <c r="BC326" s="81"/>
      <c r="BD326" s="81"/>
    </row>
    <row r="327" spans="1:56" ht="26.25" x14ac:dyDescent="0.25">
      <c r="A327" s="65">
        <v>3132</v>
      </c>
      <c r="B327" s="66"/>
      <c r="C327" s="67"/>
      <c r="D327" s="31" t="s">
        <v>47</v>
      </c>
      <c r="E327" s="11"/>
      <c r="F327" s="11"/>
      <c r="G327" s="11">
        <v>2527.62</v>
      </c>
      <c r="H327" s="11"/>
      <c r="I327" s="81"/>
      <c r="J327" s="81"/>
      <c r="K327" s="81"/>
      <c r="L327" s="81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  <c r="AG327" s="81"/>
      <c r="AH327" s="81"/>
      <c r="AI327" s="81"/>
      <c r="AJ327" s="81"/>
      <c r="AK327" s="81"/>
      <c r="AL327" s="81"/>
      <c r="AM327" s="81"/>
      <c r="AN327" s="81"/>
      <c r="AO327" s="81"/>
      <c r="AP327" s="81"/>
      <c r="AQ327" s="81"/>
      <c r="AR327" s="81"/>
      <c r="AS327" s="81"/>
      <c r="AT327" s="81"/>
      <c r="AU327" s="81"/>
      <c r="AV327" s="81"/>
      <c r="AW327" s="81"/>
      <c r="AX327" s="81"/>
      <c r="AY327" s="81"/>
      <c r="AZ327" s="81"/>
      <c r="BA327" s="81"/>
      <c r="BB327" s="81"/>
      <c r="BC327" s="81"/>
      <c r="BD327" s="81"/>
    </row>
    <row r="328" spans="1:56" x14ac:dyDescent="0.25">
      <c r="A328" s="296" t="s">
        <v>134</v>
      </c>
      <c r="B328" s="296"/>
      <c r="C328" s="296"/>
      <c r="D328" s="61" t="s">
        <v>135</v>
      </c>
      <c r="E328" s="62">
        <f>E330</f>
        <v>1401.55</v>
      </c>
      <c r="F328" s="62">
        <f t="shared" ref="F328:G328" si="64">F330</f>
        <v>1715</v>
      </c>
      <c r="G328" s="62">
        <f t="shared" si="64"/>
        <v>1541.76</v>
      </c>
      <c r="H328" s="62">
        <f t="shared" si="62"/>
        <v>89.898542274052474</v>
      </c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0"/>
      <c r="AP328" s="90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0"/>
      <c r="BB328" s="90"/>
      <c r="BC328" s="90"/>
      <c r="BD328" s="90"/>
    </row>
    <row r="329" spans="1:56" ht="15" customHeight="1" x14ac:dyDescent="0.25">
      <c r="A329" s="297" t="s">
        <v>274</v>
      </c>
      <c r="B329" s="298"/>
      <c r="C329" s="299"/>
      <c r="D329" s="245" t="s">
        <v>275</v>
      </c>
      <c r="E329" s="12">
        <f>E328</f>
        <v>1401.55</v>
      </c>
      <c r="F329" s="12">
        <f t="shared" ref="F329:G329" si="65">F328</f>
        <v>1715</v>
      </c>
      <c r="G329" s="12">
        <f t="shared" si="65"/>
        <v>1541.76</v>
      </c>
      <c r="H329" s="12">
        <f t="shared" si="62"/>
        <v>89.898542274052474</v>
      </c>
      <c r="I329" s="85"/>
      <c r="J329" s="85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</row>
    <row r="330" spans="1:56" x14ac:dyDescent="0.25">
      <c r="A330" s="33">
        <v>32</v>
      </c>
      <c r="B330" s="63"/>
      <c r="C330" s="64"/>
      <c r="D330" s="30" t="s">
        <v>50</v>
      </c>
      <c r="E330" s="6">
        <v>1401.55</v>
      </c>
      <c r="F330" s="6">
        <v>1715</v>
      </c>
      <c r="G330" s="6">
        <f>SUM(G331:G339)</f>
        <v>1541.76</v>
      </c>
      <c r="H330" s="6">
        <f t="shared" si="62"/>
        <v>89.898542274052474</v>
      </c>
      <c r="I330" s="87"/>
      <c r="J330" s="87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  <c r="AA330" s="87"/>
      <c r="AB330" s="87"/>
      <c r="AC330" s="87"/>
      <c r="AD330" s="87"/>
      <c r="AE330" s="87"/>
      <c r="AF330" s="87"/>
      <c r="AG330" s="87"/>
      <c r="AH330" s="87"/>
      <c r="AI330" s="87"/>
      <c r="AJ330" s="87"/>
      <c r="AK330" s="87"/>
      <c r="AL330" s="87"/>
      <c r="AM330" s="87"/>
      <c r="AN330" s="87"/>
      <c r="AO330" s="87"/>
      <c r="AP330" s="87"/>
      <c r="AQ330" s="87"/>
      <c r="AR330" s="87"/>
      <c r="AS330" s="87"/>
      <c r="AT330" s="87"/>
      <c r="AU330" s="87"/>
      <c r="AV330" s="87"/>
      <c r="AW330" s="87"/>
      <c r="AX330" s="87"/>
      <c r="AY330" s="87"/>
      <c r="AZ330" s="87"/>
      <c r="BA330" s="87"/>
      <c r="BB330" s="87"/>
      <c r="BC330" s="87"/>
      <c r="BD330" s="87"/>
    </row>
    <row r="331" spans="1:56" x14ac:dyDescent="0.25">
      <c r="A331" s="65">
        <v>3211</v>
      </c>
      <c r="B331" s="66"/>
      <c r="C331" s="67"/>
      <c r="D331" s="34" t="s">
        <v>52</v>
      </c>
      <c r="E331" s="11"/>
      <c r="F331" s="11"/>
      <c r="G331" s="11">
        <v>676.9</v>
      </c>
      <c r="H331" s="11"/>
      <c r="I331" s="81"/>
      <c r="J331" s="81"/>
      <c r="K331" s="81"/>
      <c r="L331" s="81"/>
      <c r="M331" s="81"/>
      <c r="N331" s="81"/>
      <c r="O331" s="81"/>
      <c r="P331" s="81"/>
      <c r="Q331" s="81"/>
      <c r="R331" s="81"/>
      <c r="S331" s="81"/>
      <c r="T331" s="81"/>
      <c r="U331" s="81"/>
      <c r="V331" s="81"/>
      <c r="W331" s="81"/>
      <c r="X331" s="81"/>
      <c r="Y331" s="81"/>
      <c r="Z331" s="81"/>
      <c r="AA331" s="81"/>
      <c r="AB331" s="81"/>
      <c r="AC331" s="81"/>
      <c r="AD331" s="81"/>
      <c r="AE331" s="81"/>
      <c r="AF331" s="81"/>
      <c r="AG331" s="81"/>
      <c r="AH331" s="81"/>
      <c r="AI331" s="81"/>
      <c r="AJ331" s="81"/>
      <c r="AK331" s="81"/>
      <c r="AL331" s="81"/>
      <c r="AM331" s="81"/>
      <c r="AN331" s="81"/>
      <c r="AO331" s="81"/>
      <c r="AP331" s="81"/>
      <c r="AQ331" s="81"/>
      <c r="AR331" s="81"/>
      <c r="AS331" s="81"/>
      <c r="AT331" s="81"/>
      <c r="AU331" s="81"/>
      <c r="AV331" s="81"/>
      <c r="AW331" s="81"/>
      <c r="AX331" s="81"/>
      <c r="AY331" s="81"/>
      <c r="AZ331" s="81"/>
      <c r="BA331" s="81"/>
      <c r="BB331" s="81"/>
      <c r="BC331" s="81"/>
      <c r="BD331" s="81"/>
    </row>
    <row r="332" spans="1:56" x14ac:dyDescent="0.25">
      <c r="A332" s="65">
        <v>3213</v>
      </c>
      <c r="B332" s="66"/>
      <c r="C332" s="67"/>
      <c r="D332" s="34" t="s">
        <v>54</v>
      </c>
      <c r="E332" s="11"/>
      <c r="F332" s="11"/>
      <c r="G332" s="11">
        <f t="shared" si="51"/>
        <v>0</v>
      </c>
      <c r="H332" s="11"/>
      <c r="I332" s="81"/>
      <c r="J332" s="81"/>
      <c r="K332" s="81"/>
      <c r="L332" s="81"/>
      <c r="M332" s="81"/>
      <c r="N332" s="81"/>
      <c r="O332" s="81"/>
      <c r="P332" s="81"/>
      <c r="Q332" s="81"/>
      <c r="R332" s="81"/>
      <c r="S332" s="81"/>
      <c r="T332" s="81"/>
      <c r="U332" s="81"/>
      <c r="V332" s="81"/>
      <c r="W332" s="81"/>
      <c r="X332" s="81"/>
      <c r="Y332" s="81"/>
      <c r="Z332" s="81"/>
      <c r="AA332" s="81"/>
      <c r="AB332" s="81"/>
      <c r="AC332" s="81"/>
      <c r="AD332" s="81"/>
      <c r="AE332" s="81"/>
      <c r="AF332" s="81"/>
      <c r="AG332" s="81"/>
      <c r="AH332" s="81"/>
      <c r="AI332" s="81"/>
      <c r="AJ332" s="81"/>
      <c r="AK332" s="81"/>
      <c r="AL332" s="81"/>
      <c r="AM332" s="81"/>
      <c r="AN332" s="81"/>
      <c r="AO332" s="81"/>
      <c r="AP332" s="81"/>
      <c r="AQ332" s="81"/>
      <c r="AR332" s="81"/>
      <c r="AS332" s="81"/>
      <c r="AT332" s="81"/>
      <c r="AU332" s="81"/>
      <c r="AV332" s="81"/>
      <c r="AW332" s="81"/>
      <c r="AX332" s="81"/>
      <c r="AY332" s="81"/>
      <c r="AZ332" s="81"/>
      <c r="BA332" s="81"/>
      <c r="BB332" s="81"/>
      <c r="BC332" s="81"/>
      <c r="BD332" s="81"/>
    </row>
    <row r="333" spans="1:56" ht="25.5" x14ac:dyDescent="0.25">
      <c r="A333" s="65">
        <v>3214</v>
      </c>
      <c r="B333" s="66"/>
      <c r="C333" s="67"/>
      <c r="D333" s="34" t="s">
        <v>55</v>
      </c>
      <c r="E333" s="11"/>
      <c r="F333" s="11"/>
      <c r="G333" s="11">
        <f t="shared" si="51"/>
        <v>0</v>
      </c>
      <c r="H333" s="11"/>
      <c r="I333" s="81"/>
      <c r="J333" s="81"/>
      <c r="K333" s="81"/>
      <c r="L333" s="81"/>
      <c r="M333" s="81"/>
      <c r="N333" s="81"/>
      <c r="O333" s="81"/>
      <c r="P333" s="81"/>
      <c r="Q333" s="81"/>
      <c r="R333" s="81"/>
      <c r="S333" s="81"/>
      <c r="T333" s="81"/>
      <c r="U333" s="81"/>
      <c r="V333" s="81"/>
      <c r="W333" s="81"/>
      <c r="X333" s="81"/>
      <c r="Y333" s="81"/>
      <c r="Z333" s="81"/>
      <c r="AA333" s="81"/>
      <c r="AB333" s="81"/>
      <c r="AC333" s="81"/>
      <c r="AD333" s="81"/>
      <c r="AE333" s="81"/>
      <c r="AF333" s="81"/>
      <c r="AG333" s="81"/>
      <c r="AH333" s="81"/>
      <c r="AI333" s="81"/>
      <c r="AJ333" s="81"/>
      <c r="AK333" s="81"/>
      <c r="AL333" s="81"/>
      <c r="AM333" s="81"/>
      <c r="AN333" s="81"/>
      <c r="AO333" s="81"/>
      <c r="AP333" s="81"/>
      <c r="AQ333" s="81"/>
      <c r="AR333" s="81"/>
      <c r="AS333" s="81"/>
      <c r="AT333" s="81"/>
      <c r="AU333" s="81"/>
      <c r="AV333" s="81"/>
      <c r="AW333" s="81"/>
      <c r="AX333" s="81"/>
      <c r="AY333" s="81"/>
      <c r="AZ333" s="81"/>
      <c r="BA333" s="81"/>
      <c r="BB333" s="81"/>
      <c r="BC333" s="81"/>
      <c r="BD333" s="81"/>
    </row>
    <row r="334" spans="1:56" x14ac:dyDescent="0.25">
      <c r="A334" s="65">
        <v>3221</v>
      </c>
      <c r="B334" s="66"/>
      <c r="C334" s="67"/>
      <c r="D334" s="34" t="s">
        <v>79</v>
      </c>
      <c r="E334" s="11"/>
      <c r="F334" s="11"/>
      <c r="G334" s="11">
        <v>208.49</v>
      </c>
      <c r="H334" s="11"/>
      <c r="I334" s="81"/>
      <c r="J334" s="81"/>
      <c r="K334" s="81"/>
      <c r="L334" s="81"/>
      <c r="M334" s="81"/>
      <c r="N334" s="81"/>
      <c r="O334" s="81"/>
      <c r="P334" s="81"/>
      <c r="Q334" s="81"/>
      <c r="R334" s="81"/>
      <c r="S334" s="81"/>
      <c r="T334" s="81"/>
      <c r="U334" s="81"/>
      <c r="V334" s="81"/>
      <c r="W334" s="81"/>
      <c r="X334" s="81"/>
      <c r="Y334" s="81"/>
      <c r="Z334" s="81"/>
      <c r="AA334" s="81"/>
      <c r="AB334" s="81"/>
      <c r="AC334" s="81"/>
      <c r="AD334" s="81"/>
      <c r="AE334" s="81"/>
      <c r="AF334" s="81"/>
      <c r="AG334" s="81"/>
      <c r="AH334" s="81"/>
      <c r="AI334" s="81"/>
      <c r="AJ334" s="81"/>
      <c r="AK334" s="81"/>
      <c r="AL334" s="81"/>
      <c r="AM334" s="81"/>
      <c r="AN334" s="81"/>
      <c r="AO334" s="81"/>
      <c r="AP334" s="81"/>
      <c r="AQ334" s="81"/>
      <c r="AR334" s="81"/>
      <c r="AS334" s="81"/>
      <c r="AT334" s="81"/>
      <c r="AU334" s="81"/>
      <c r="AV334" s="81"/>
      <c r="AW334" s="81"/>
      <c r="AX334" s="81"/>
      <c r="AY334" s="81"/>
      <c r="AZ334" s="81"/>
      <c r="BA334" s="81"/>
      <c r="BB334" s="81"/>
      <c r="BC334" s="81"/>
      <c r="BD334" s="81"/>
    </row>
    <row r="335" spans="1:56" x14ac:dyDescent="0.25">
      <c r="A335" s="65">
        <v>3222</v>
      </c>
      <c r="B335" s="66"/>
      <c r="C335" s="67"/>
      <c r="D335" s="34" t="s">
        <v>58</v>
      </c>
      <c r="E335" s="11"/>
      <c r="F335" s="11"/>
      <c r="G335" s="11">
        <f t="shared" si="51"/>
        <v>0</v>
      </c>
      <c r="H335" s="11"/>
      <c r="I335" s="81"/>
      <c r="J335" s="81"/>
      <c r="K335" s="81"/>
      <c r="L335" s="81"/>
      <c r="M335" s="81"/>
      <c r="N335" s="81"/>
      <c r="O335" s="81"/>
      <c r="P335" s="81"/>
      <c r="Q335" s="81"/>
      <c r="R335" s="81"/>
      <c r="S335" s="81"/>
      <c r="T335" s="81"/>
      <c r="U335" s="81"/>
      <c r="V335" s="81"/>
      <c r="W335" s="81"/>
      <c r="X335" s="81"/>
      <c r="Y335" s="81"/>
      <c r="Z335" s="81"/>
      <c r="AA335" s="81"/>
      <c r="AB335" s="81"/>
      <c r="AC335" s="81"/>
      <c r="AD335" s="81"/>
      <c r="AE335" s="81"/>
      <c r="AF335" s="81"/>
      <c r="AG335" s="81"/>
      <c r="AH335" s="81"/>
      <c r="AI335" s="81"/>
      <c r="AJ335" s="81"/>
      <c r="AK335" s="81"/>
      <c r="AL335" s="81"/>
      <c r="AM335" s="81"/>
      <c r="AN335" s="81"/>
      <c r="AO335" s="81"/>
      <c r="AP335" s="81"/>
      <c r="AQ335" s="81"/>
      <c r="AR335" s="81"/>
      <c r="AS335" s="81"/>
      <c r="AT335" s="81"/>
      <c r="AU335" s="81"/>
      <c r="AV335" s="81"/>
      <c r="AW335" s="81"/>
      <c r="AX335" s="81"/>
      <c r="AY335" s="81"/>
      <c r="AZ335" s="81"/>
      <c r="BA335" s="81"/>
      <c r="BB335" s="81"/>
      <c r="BC335" s="81"/>
      <c r="BD335" s="81"/>
    </row>
    <row r="336" spans="1:56" x14ac:dyDescent="0.25">
      <c r="A336" s="65">
        <v>3225</v>
      </c>
      <c r="B336" s="66"/>
      <c r="C336" s="67"/>
      <c r="D336" s="34" t="s">
        <v>80</v>
      </c>
      <c r="E336" s="11"/>
      <c r="F336" s="11"/>
      <c r="G336" s="11">
        <f t="shared" si="51"/>
        <v>0</v>
      </c>
      <c r="H336" s="11"/>
      <c r="I336" s="81"/>
      <c r="J336" s="81"/>
      <c r="K336" s="81"/>
      <c r="L336" s="81"/>
      <c r="M336" s="81"/>
      <c r="N336" s="81"/>
      <c r="O336" s="81"/>
      <c r="P336" s="81"/>
      <c r="Q336" s="81"/>
      <c r="R336" s="81"/>
      <c r="S336" s="81"/>
      <c r="T336" s="81"/>
      <c r="U336" s="81"/>
      <c r="V336" s="81"/>
      <c r="W336" s="81"/>
      <c r="X336" s="81"/>
      <c r="Y336" s="81"/>
      <c r="Z336" s="81"/>
      <c r="AA336" s="81"/>
      <c r="AB336" s="81"/>
      <c r="AC336" s="81"/>
      <c r="AD336" s="81"/>
      <c r="AE336" s="81"/>
      <c r="AF336" s="81"/>
      <c r="AG336" s="81"/>
      <c r="AH336" s="81"/>
      <c r="AI336" s="81"/>
      <c r="AJ336" s="81"/>
      <c r="AK336" s="81"/>
      <c r="AL336" s="81"/>
      <c r="AM336" s="81"/>
      <c r="AN336" s="81"/>
      <c r="AO336" s="81"/>
      <c r="AP336" s="81"/>
      <c r="AQ336" s="81"/>
      <c r="AR336" s="81"/>
      <c r="AS336" s="81"/>
      <c r="AT336" s="81"/>
      <c r="AU336" s="81"/>
      <c r="AV336" s="81"/>
      <c r="AW336" s="81"/>
      <c r="AX336" s="81"/>
      <c r="AY336" s="81"/>
      <c r="AZ336" s="81"/>
      <c r="BA336" s="81"/>
      <c r="BB336" s="81"/>
      <c r="BC336" s="81"/>
      <c r="BD336" s="81"/>
    </row>
    <row r="337" spans="1:56" x14ac:dyDescent="0.25">
      <c r="A337" s="65">
        <v>3237</v>
      </c>
      <c r="B337" s="66"/>
      <c r="C337" s="67"/>
      <c r="D337" s="34" t="s">
        <v>70</v>
      </c>
      <c r="E337" s="11"/>
      <c r="F337" s="11"/>
      <c r="G337" s="11">
        <v>93.84</v>
      </c>
      <c r="H337" s="11"/>
      <c r="I337" s="81"/>
      <c r="J337" s="81"/>
      <c r="K337" s="81"/>
      <c r="L337" s="81"/>
      <c r="M337" s="81"/>
      <c r="N337" s="81"/>
      <c r="O337" s="81"/>
      <c r="P337" s="81"/>
      <c r="Q337" s="81"/>
      <c r="R337" s="81"/>
      <c r="S337" s="81"/>
      <c r="T337" s="81"/>
      <c r="U337" s="81"/>
      <c r="V337" s="81"/>
      <c r="W337" s="81"/>
      <c r="X337" s="81"/>
      <c r="Y337" s="81"/>
      <c r="Z337" s="81"/>
      <c r="AA337" s="81"/>
      <c r="AB337" s="81"/>
      <c r="AC337" s="81"/>
      <c r="AD337" s="81"/>
      <c r="AE337" s="81"/>
      <c r="AF337" s="81"/>
      <c r="AG337" s="81"/>
      <c r="AH337" s="81"/>
      <c r="AI337" s="81"/>
      <c r="AJ337" s="81"/>
      <c r="AK337" s="81"/>
      <c r="AL337" s="81"/>
      <c r="AM337" s="81"/>
      <c r="AN337" s="81"/>
      <c r="AO337" s="81"/>
      <c r="AP337" s="81"/>
      <c r="AQ337" s="81"/>
      <c r="AR337" s="81"/>
      <c r="AS337" s="81"/>
      <c r="AT337" s="81"/>
      <c r="AU337" s="81"/>
      <c r="AV337" s="81"/>
      <c r="AW337" s="81"/>
      <c r="AX337" s="81"/>
      <c r="AY337" s="81"/>
      <c r="AZ337" s="81"/>
      <c r="BA337" s="81"/>
      <c r="BB337" s="81"/>
      <c r="BC337" s="81"/>
      <c r="BD337" s="81"/>
    </row>
    <row r="338" spans="1:56" x14ac:dyDescent="0.25">
      <c r="A338" s="65">
        <v>3293</v>
      </c>
      <c r="B338" s="66"/>
      <c r="C338" s="67"/>
      <c r="D338" s="34" t="s">
        <v>76</v>
      </c>
      <c r="E338" s="11"/>
      <c r="F338" s="11"/>
      <c r="G338" s="11">
        <v>562.53</v>
      </c>
      <c r="H338" s="11"/>
      <c r="I338" s="81"/>
      <c r="J338" s="81"/>
      <c r="K338" s="81"/>
      <c r="L338" s="81"/>
      <c r="M338" s="81"/>
      <c r="N338" s="81"/>
      <c r="O338" s="81"/>
      <c r="P338" s="81"/>
      <c r="Q338" s="81"/>
      <c r="R338" s="81"/>
      <c r="S338" s="81"/>
      <c r="T338" s="81"/>
      <c r="U338" s="81"/>
      <c r="V338" s="81"/>
      <c r="W338" s="81"/>
      <c r="X338" s="81"/>
      <c r="Y338" s="81"/>
      <c r="Z338" s="81"/>
      <c r="AA338" s="81"/>
      <c r="AB338" s="81"/>
      <c r="AC338" s="81"/>
      <c r="AD338" s="81"/>
      <c r="AE338" s="81"/>
      <c r="AF338" s="81"/>
      <c r="AG338" s="81"/>
      <c r="AH338" s="81"/>
      <c r="AI338" s="81"/>
      <c r="AJ338" s="81"/>
      <c r="AK338" s="81"/>
      <c r="AL338" s="81"/>
      <c r="AM338" s="81"/>
      <c r="AN338" s="81"/>
      <c r="AO338" s="81"/>
      <c r="AP338" s="81"/>
      <c r="AQ338" s="81"/>
      <c r="AR338" s="81"/>
      <c r="AS338" s="81"/>
      <c r="AT338" s="81"/>
      <c r="AU338" s="81"/>
      <c r="AV338" s="81"/>
      <c r="AW338" s="81"/>
      <c r="AX338" s="81"/>
      <c r="AY338" s="81"/>
      <c r="AZ338" s="81"/>
      <c r="BA338" s="81"/>
      <c r="BB338" s="81"/>
      <c r="BC338" s="81"/>
      <c r="BD338" s="81"/>
    </row>
    <row r="339" spans="1:56" ht="25.5" x14ac:dyDescent="0.25">
      <c r="A339" s="65">
        <v>3299</v>
      </c>
      <c r="B339" s="66"/>
      <c r="C339" s="67"/>
      <c r="D339" s="34" t="s">
        <v>73</v>
      </c>
      <c r="E339" s="11"/>
      <c r="F339" s="11"/>
      <c r="G339" s="11">
        <v>0</v>
      </c>
      <c r="H339" s="11"/>
      <c r="I339" s="81"/>
      <c r="J339" s="81"/>
      <c r="K339" s="81"/>
      <c r="L339" s="81"/>
      <c r="M339" s="81"/>
      <c r="N339" s="81"/>
      <c r="O339" s="81"/>
      <c r="P339" s="81"/>
      <c r="Q339" s="81"/>
      <c r="R339" s="81"/>
      <c r="S339" s="81"/>
      <c r="T339" s="81"/>
      <c r="U339" s="81"/>
      <c r="V339" s="81"/>
      <c r="W339" s="81"/>
      <c r="X339" s="81"/>
      <c r="Y339" s="81"/>
      <c r="Z339" s="81"/>
      <c r="AA339" s="81"/>
      <c r="AB339" s="81"/>
      <c r="AC339" s="81"/>
      <c r="AD339" s="81"/>
      <c r="AE339" s="81"/>
      <c r="AF339" s="81"/>
      <c r="AG339" s="81"/>
      <c r="AH339" s="81"/>
      <c r="AI339" s="81"/>
      <c r="AJ339" s="81"/>
      <c r="AK339" s="81"/>
      <c r="AL339" s="81"/>
      <c r="AM339" s="81"/>
      <c r="AN339" s="81"/>
      <c r="AO339" s="81"/>
      <c r="AP339" s="81"/>
      <c r="AQ339" s="81"/>
      <c r="AR339" s="81"/>
      <c r="AS339" s="81"/>
      <c r="AT339" s="81"/>
      <c r="AU339" s="81"/>
      <c r="AV339" s="81"/>
      <c r="AW339" s="81"/>
      <c r="AX339" s="81"/>
      <c r="AY339" s="81"/>
      <c r="AZ339" s="81"/>
      <c r="BA339" s="81"/>
      <c r="BB339" s="81"/>
      <c r="BC339" s="81"/>
      <c r="BD339" s="81"/>
    </row>
    <row r="340" spans="1:56" x14ac:dyDescent="0.25">
      <c r="A340" s="296" t="s">
        <v>162</v>
      </c>
      <c r="B340" s="296"/>
      <c r="C340" s="296"/>
      <c r="D340" s="61" t="s">
        <v>137</v>
      </c>
      <c r="E340" s="62">
        <f>E341+E348</f>
        <v>3251.71</v>
      </c>
      <c r="F340" s="62">
        <f>F341+F348</f>
        <v>400</v>
      </c>
      <c r="G340" s="62">
        <f>G341+G348</f>
        <v>0</v>
      </c>
      <c r="H340" s="62">
        <f t="shared" si="62"/>
        <v>0</v>
      </c>
      <c r="I340" s="170"/>
      <c r="J340" s="90"/>
      <c r="K340" s="90"/>
      <c r="L340" s="90"/>
      <c r="M340" s="90"/>
      <c r="N340" s="90"/>
      <c r="O340" s="90"/>
      <c r="P340" s="90"/>
      <c r="Q340" s="90"/>
      <c r="R340" s="90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0"/>
      <c r="AD340" s="90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0"/>
      <c r="AP340" s="90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0"/>
      <c r="BB340" s="90"/>
      <c r="BC340" s="90"/>
      <c r="BD340" s="90"/>
    </row>
    <row r="341" spans="1:56" ht="15" customHeight="1" x14ac:dyDescent="0.25">
      <c r="A341" s="292" t="s">
        <v>156</v>
      </c>
      <c r="B341" s="292"/>
      <c r="C341" s="292"/>
      <c r="D341" s="52" t="s">
        <v>22</v>
      </c>
      <c r="E341" s="12">
        <f>E342</f>
        <v>398.17</v>
      </c>
      <c r="F341" s="12">
        <f t="shared" ref="F341:G341" si="66">F342</f>
        <v>400</v>
      </c>
      <c r="G341" s="12">
        <f t="shared" si="66"/>
        <v>0</v>
      </c>
      <c r="H341" s="12">
        <f t="shared" si="62"/>
        <v>0</v>
      </c>
      <c r="I341" s="85"/>
      <c r="J341" s="85"/>
      <c r="K341" s="85"/>
      <c r="L341" s="85"/>
      <c r="M341" s="85"/>
      <c r="N341" s="85"/>
      <c r="O341" s="85"/>
      <c r="P341" s="85"/>
      <c r="Q341" s="85"/>
      <c r="R341" s="85"/>
      <c r="S341" s="85"/>
      <c r="T341" s="85"/>
      <c r="U341" s="85"/>
      <c r="V341" s="85"/>
      <c r="W341" s="85"/>
      <c r="X341" s="85"/>
      <c r="Y341" s="85"/>
      <c r="Z341" s="85"/>
      <c r="AA341" s="85"/>
      <c r="AB341" s="85"/>
      <c r="AC341" s="85"/>
      <c r="AD341" s="85"/>
      <c r="AE341" s="85"/>
      <c r="AF341" s="85"/>
      <c r="AG341" s="85"/>
      <c r="AH341" s="85"/>
      <c r="AI341" s="85"/>
      <c r="AJ341" s="85"/>
      <c r="AK341" s="85"/>
      <c r="AL341" s="85"/>
      <c r="AM341" s="85"/>
      <c r="AN341" s="85"/>
      <c r="AO341" s="85"/>
      <c r="AP341" s="85"/>
      <c r="AQ341" s="85"/>
      <c r="AR341" s="85"/>
      <c r="AS341" s="85"/>
      <c r="AT341" s="85"/>
      <c r="AU341" s="85"/>
      <c r="AV341" s="85"/>
      <c r="AW341" s="85"/>
      <c r="AX341" s="85"/>
      <c r="AY341" s="85"/>
      <c r="AZ341" s="85"/>
      <c r="BA341" s="85"/>
      <c r="BB341" s="85"/>
      <c r="BC341" s="85"/>
      <c r="BD341" s="85"/>
    </row>
    <row r="342" spans="1:56" x14ac:dyDescent="0.25">
      <c r="A342" s="33">
        <v>32</v>
      </c>
      <c r="B342" s="63"/>
      <c r="C342" s="64"/>
      <c r="D342" s="27" t="s">
        <v>50</v>
      </c>
      <c r="E342" s="6">
        <v>398.17</v>
      </c>
      <c r="F342" s="6">
        <v>400</v>
      </c>
      <c r="G342" s="6">
        <f>SUM(G343:G347)</f>
        <v>0</v>
      </c>
      <c r="H342" s="6">
        <f t="shared" si="62"/>
        <v>0</v>
      </c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  <c r="AA342" s="87"/>
      <c r="AB342" s="87"/>
      <c r="AC342" s="87"/>
      <c r="AD342" s="87"/>
      <c r="AE342" s="87"/>
      <c r="AF342" s="87"/>
      <c r="AG342" s="87"/>
      <c r="AH342" s="87"/>
      <c r="AI342" s="87"/>
      <c r="AJ342" s="87"/>
      <c r="AK342" s="87"/>
      <c r="AL342" s="87"/>
      <c r="AM342" s="87"/>
      <c r="AN342" s="87"/>
      <c r="AO342" s="87"/>
      <c r="AP342" s="87"/>
      <c r="AQ342" s="87"/>
      <c r="AR342" s="87"/>
      <c r="AS342" s="87"/>
      <c r="AT342" s="87"/>
      <c r="AU342" s="87"/>
      <c r="AV342" s="87"/>
      <c r="AW342" s="87"/>
      <c r="AX342" s="87"/>
      <c r="AY342" s="87"/>
      <c r="AZ342" s="87"/>
      <c r="BA342" s="87"/>
      <c r="BB342" s="87"/>
      <c r="BC342" s="87"/>
      <c r="BD342" s="87"/>
    </row>
    <row r="343" spans="1:56" x14ac:dyDescent="0.25">
      <c r="A343" s="65">
        <v>3211</v>
      </c>
      <c r="B343" s="66"/>
      <c r="C343" s="67"/>
      <c r="D343" s="25" t="s">
        <v>52</v>
      </c>
      <c r="E343" s="11"/>
      <c r="F343" s="11"/>
      <c r="G343" s="11">
        <f t="shared" ref="G343:G379" si="67">F343</f>
        <v>0</v>
      </c>
      <c r="H343" s="11"/>
      <c r="I343" s="81"/>
      <c r="J343" s="81"/>
      <c r="K343" s="81"/>
      <c r="L343" s="81"/>
      <c r="M343" s="81"/>
      <c r="N343" s="81"/>
      <c r="O343" s="81"/>
      <c r="P343" s="81"/>
      <c r="Q343" s="81"/>
      <c r="R343" s="81"/>
      <c r="S343" s="81"/>
      <c r="T343" s="81"/>
      <c r="U343" s="81"/>
      <c r="V343" s="81"/>
      <c r="W343" s="81"/>
      <c r="X343" s="81"/>
      <c r="Y343" s="81"/>
      <c r="Z343" s="81"/>
      <c r="AA343" s="81"/>
      <c r="AB343" s="81"/>
      <c r="AC343" s="81"/>
      <c r="AD343" s="81"/>
      <c r="AE343" s="81"/>
      <c r="AF343" s="81"/>
      <c r="AG343" s="81"/>
      <c r="AH343" s="81"/>
      <c r="AI343" s="81"/>
      <c r="AJ343" s="81"/>
      <c r="AK343" s="81"/>
      <c r="AL343" s="81"/>
      <c r="AM343" s="81"/>
      <c r="AN343" s="81"/>
      <c r="AO343" s="81"/>
      <c r="AP343" s="81"/>
      <c r="AQ343" s="81"/>
      <c r="AR343" s="81"/>
      <c r="AS343" s="81"/>
      <c r="AT343" s="81"/>
      <c r="AU343" s="81"/>
      <c r="AV343" s="81"/>
      <c r="AW343" s="81"/>
      <c r="AX343" s="81"/>
      <c r="AY343" s="81"/>
      <c r="AZ343" s="81"/>
      <c r="BA343" s="81"/>
      <c r="BB343" s="81"/>
      <c r="BC343" s="81"/>
      <c r="BD343" s="81"/>
    </row>
    <row r="344" spans="1:56" ht="26.25" x14ac:dyDescent="0.25">
      <c r="A344" s="65">
        <v>3214</v>
      </c>
      <c r="B344" s="66"/>
      <c r="C344" s="67"/>
      <c r="D344" s="25" t="s">
        <v>55</v>
      </c>
      <c r="E344" s="11"/>
      <c r="F344" s="11"/>
      <c r="G344" s="11">
        <f t="shared" si="67"/>
        <v>0</v>
      </c>
      <c r="H344" s="11"/>
      <c r="I344" s="81"/>
      <c r="J344" s="81"/>
      <c r="K344" s="81"/>
      <c r="L344" s="81"/>
      <c r="M344" s="81"/>
      <c r="N344" s="81"/>
      <c r="O344" s="81"/>
      <c r="P344" s="81"/>
      <c r="Q344" s="81"/>
      <c r="R344" s="81"/>
      <c r="S344" s="81"/>
      <c r="T344" s="81"/>
      <c r="U344" s="81"/>
      <c r="V344" s="81"/>
      <c r="W344" s="81"/>
      <c r="X344" s="81"/>
      <c r="Y344" s="81"/>
      <c r="Z344" s="81"/>
      <c r="AA344" s="81"/>
      <c r="AB344" s="81"/>
      <c r="AC344" s="81"/>
      <c r="AD344" s="81"/>
      <c r="AE344" s="81"/>
      <c r="AF344" s="81"/>
      <c r="AG344" s="81"/>
      <c r="AH344" s="81"/>
      <c r="AI344" s="81"/>
      <c r="AJ344" s="81"/>
      <c r="AK344" s="81"/>
      <c r="AL344" s="81"/>
      <c r="AM344" s="81"/>
      <c r="AN344" s="81"/>
      <c r="AO344" s="81"/>
      <c r="AP344" s="81"/>
      <c r="AQ344" s="81"/>
      <c r="AR344" s="81"/>
      <c r="AS344" s="81"/>
      <c r="AT344" s="81"/>
      <c r="AU344" s="81"/>
      <c r="AV344" s="81"/>
      <c r="AW344" s="81"/>
      <c r="AX344" s="81"/>
      <c r="AY344" s="81"/>
      <c r="AZ344" s="81"/>
      <c r="BA344" s="81"/>
      <c r="BB344" s="81"/>
      <c r="BC344" s="81"/>
      <c r="BD344" s="81"/>
    </row>
    <row r="345" spans="1:56" x14ac:dyDescent="0.25">
      <c r="A345" s="65">
        <v>3231</v>
      </c>
      <c r="B345" s="66"/>
      <c r="C345" s="67"/>
      <c r="D345" s="25" t="s">
        <v>64</v>
      </c>
      <c r="E345" s="11"/>
      <c r="F345" s="11"/>
      <c r="G345" s="11">
        <f t="shared" si="67"/>
        <v>0</v>
      </c>
      <c r="H345" s="11"/>
      <c r="I345" s="81"/>
      <c r="J345" s="81"/>
      <c r="K345" s="81"/>
      <c r="L345" s="81"/>
      <c r="M345" s="81"/>
      <c r="N345" s="81"/>
      <c r="O345" s="81"/>
      <c r="P345" s="81"/>
      <c r="Q345" s="81"/>
      <c r="R345" s="81"/>
      <c r="S345" s="81"/>
      <c r="T345" s="81"/>
      <c r="U345" s="81"/>
      <c r="V345" s="81"/>
      <c r="W345" s="81"/>
      <c r="X345" s="81"/>
      <c r="Y345" s="81"/>
      <c r="Z345" s="81"/>
      <c r="AA345" s="81"/>
      <c r="AB345" s="81"/>
      <c r="AC345" s="81"/>
      <c r="AD345" s="81"/>
      <c r="AE345" s="81"/>
      <c r="AF345" s="81"/>
      <c r="AG345" s="81"/>
      <c r="AH345" s="81"/>
      <c r="AI345" s="81"/>
      <c r="AJ345" s="81"/>
      <c r="AK345" s="81"/>
      <c r="AL345" s="81"/>
      <c r="AM345" s="81"/>
      <c r="AN345" s="81"/>
      <c r="AO345" s="81"/>
      <c r="AP345" s="81"/>
      <c r="AQ345" s="81"/>
      <c r="AR345" s="81"/>
      <c r="AS345" s="81"/>
      <c r="AT345" s="81"/>
      <c r="AU345" s="81"/>
      <c r="AV345" s="81"/>
      <c r="AW345" s="81"/>
      <c r="AX345" s="81"/>
      <c r="AY345" s="81"/>
      <c r="AZ345" s="81"/>
      <c r="BA345" s="81"/>
      <c r="BB345" s="81"/>
      <c r="BC345" s="81"/>
      <c r="BD345" s="81"/>
    </row>
    <row r="346" spans="1:56" ht="25.5" x14ac:dyDescent="0.25">
      <c r="A346" s="65">
        <v>3291</v>
      </c>
      <c r="B346" s="66"/>
      <c r="C346" s="67"/>
      <c r="D346" s="32" t="s">
        <v>86</v>
      </c>
      <c r="E346" s="11"/>
      <c r="F346" s="11"/>
      <c r="G346" s="11">
        <f t="shared" si="67"/>
        <v>0</v>
      </c>
      <c r="H346" s="11"/>
      <c r="I346" s="81"/>
      <c r="J346" s="81"/>
      <c r="K346" s="81"/>
      <c r="L346" s="81"/>
      <c r="M346" s="81"/>
      <c r="N346" s="81"/>
      <c r="O346" s="81"/>
      <c r="P346" s="81"/>
      <c r="Q346" s="81"/>
      <c r="R346" s="81"/>
      <c r="S346" s="81"/>
      <c r="T346" s="81"/>
      <c r="U346" s="81"/>
      <c r="V346" s="81"/>
      <c r="W346" s="81"/>
      <c r="X346" s="81"/>
      <c r="Y346" s="81"/>
      <c r="Z346" s="81"/>
      <c r="AA346" s="81"/>
      <c r="AB346" s="81"/>
      <c r="AC346" s="81"/>
      <c r="AD346" s="81"/>
      <c r="AE346" s="81"/>
      <c r="AF346" s="81"/>
      <c r="AG346" s="81"/>
      <c r="AH346" s="81"/>
      <c r="AI346" s="81"/>
      <c r="AJ346" s="81"/>
      <c r="AK346" s="81"/>
      <c r="AL346" s="81"/>
      <c r="AM346" s="81"/>
      <c r="AN346" s="81"/>
      <c r="AO346" s="81"/>
      <c r="AP346" s="81"/>
      <c r="AQ346" s="81"/>
      <c r="AR346" s="81"/>
      <c r="AS346" s="81"/>
      <c r="AT346" s="81"/>
      <c r="AU346" s="81"/>
      <c r="AV346" s="81"/>
      <c r="AW346" s="81"/>
      <c r="AX346" s="81"/>
      <c r="AY346" s="81"/>
      <c r="AZ346" s="81"/>
      <c r="BA346" s="81"/>
      <c r="BB346" s="81"/>
      <c r="BC346" s="81"/>
      <c r="BD346" s="81"/>
    </row>
    <row r="347" spans="1:56" ht="26.25" x14ac:dyDescent="0.25">
      <c r="A347" s="65">
        <v>3299</v>
      </c>
      <c r="B347" s="66"/>
      <c r="C347" s="67"/>
      <c r="D347" s="25" t="s">
        <v>73</v>
      </c>
      <c r="E347" s="11"/>
      <c r="F347" s="11"/>
      <c r="G347" s="11">
        <v>0</v>
      </c>
      <c r="H347" s="11"/>
      <c r="I347" s="81"/>
      <c r="J347" s="81"/>
      <c r="K347" s="81"/>
      <c r="L347" s="81"/>
      <c r="M347" s="81"/>
      <c r="N347" s="81"/>
      <c r="O347" s="81"/>
      <c r="P347" s="81"/>
      <c r="Q347" s="81"/>
      <c r="R347" s="81"/>
      <c r="S347" s="81"/>
      <c r="T347" s="81"/>
      <c r="U347" s="81"/>
      <c r="V347" s="81"/>
      <c r="W347" s="81"/>
      <c r="X347" s="81"/>
      <c r="Y347" s="81"/>
      <c r="Z347" s="81"/>
      <c r="AA347" s="81"/>
      <c r="AB347" s="81"/>
      <c r="AC347" s="81"/>
      <c r="AD347" s="81"/>
      <c r="AE347" s="81"/>
      <c r="AF347" s="81"/>
      <c r="AG347" s="81"/>
      <c r="AH347" s="81"/>
      <c r="AI347" s="81"/>
      <c r="AJ347" s="81"/>
      <c r="AK347" s="81"/>
      <c r="AL347" s="81"/>
      <c r="AM347" s="81"/>
      <c r="AN347" s="81"/>
      <c r="AO347" s="81"/>
      <c r="AP347" s="81"/>
      <c r="AQ347" s="81"/>
      <c r="AR347" s="81"/>
      <c r="AS347" s="81"/>
      <c r="AT347" s="81"/>
      <c r="AU347" s="81"/>
      <c r="AV347" s="81"/>
      <c r="AW347" s="81"/>
      <c r="AX347" s="81"/>
      <c r="AY347" s="81"/>
      <c r="AZ347" s="81"/>
      <c r="BA347" s="81"/>
      <c r="BB347" s="81"/>
      <c r="BC347" s="81"/>
      <c r="BD347" s="81"/>
    </row>
    <row r="348" spans="1:56" x14ac:dyDescent="0.25">
      <c r="A348" s="292" t="s">
        <v>158</v>
      </c>
      <c r="B348" s="292"/>
      <c r="C348" s="292"/>
      <c r="D348" s="52" t="s">
        <v>32</v>
      </c>
      <c r="E348" s="12">
        <f>E349</f>
        <v>2853.54</v>
      </c>
      <c r="F348" s="12">
        <f t="shared" ref="F348:G348" si="68">F349</f>
        <v>0</v>
      </c>
      <c r="G348" s="12">
        <f t="shared" si="68"/>
        <v>0</v>
      </c>
      <c r="H348" s="12">
        <v>0</v>
      </c>
      <c r="I348" s="85"/>
      <c r="J348" s="85"/>
      <c r="K348" s="85"/>
      <c r="L348" s="85"/>
      <c r="M348" s="85"/>
      <c r="N348" s="85"/>
      <c r="O348" s="85"/>
      <c r="P348" s="85"/>
      <c r="Q348" s="85"/>
      <c r="R348" s="85"/>
      <c r="S348" s="85"/>
      <c r="T348" s="85"/>
      <c r="U348" s="85"/>
      <c r="V348" s="85"/>
      <c r="W348" s="85"/>
      <c r="X348" s="85"/>
      <c r="Y348" s="85"/>
      <c r="Z348" s="85"/>
      <c r="AA348" s="85"/>
      <c r="AB348" s="85"/>
      <c r="AC348" s="85"/>
      <c r="AD348" s="85"/>
      <c r="AE348" s="85"/>
      <c r="AF348" s="85"/>
      <c r="AG348" s="85"/>
      <c r="AH348" s="85"/>
      <c r="AI348" s="85"/>
      <c r="AJ348" s="85"/>
      <c r="AK348" s="85"/>
      <c r="AL348" s="85"/>
      <c r="AM348" s="85"/>
      <c r="AN348" s="85"/>
      <c r="AO348" s="85"/>
      <c r="AP348" s="85"/>
      <c r="AQ348" s="85"/>
      <c r="AR348" s="85"/>
      <c r="AS348" s="85"/>
      <c r="AT348" s="85"/>
      <c r="AU348" s="85"/>
      <c r="AV348" s="85"/>
      <c r="AW348" s="85"/>
      <c r="AX348" s="85"/>
      <c r="AY348" s="85"/>
      <c r="AZ348" s="85"/>
      <c r="BA348" s="85"/>
      <c r="BB348" s="85"/>
      <c r="BC348" s="85"/>
      <c r="BD348" s="85"/>
    </row>
    <row r="349" spans="1:56" x14ac:dyDescent="0.25">
      <c r="A349" s="33">
        <v>32</v>
      </c>
      <c r="B349" s="63"/>
      <c r="C349" s="64"/>
      <c r="D349" s="30" t="s">
        <v>50</v>
      </c>
      <c r="E349" s="6">
        <v>2853.54</v>
      </c>
      <c r="F349" s="6">
        <v>0</v>
      </c>
      <c r="G349" s="6">
        <f>SUM(G350:G355)</f>
        <v>0</v>
      </c>
      <c r="H349" s="6">
        <v>0</v>
      </c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  <c r="AA349" s="87"/>
      <c r="AB349" s="87"/>
      <c r="AC349" s="87"/>
      <c r="AD349" s="87"/>
      <c r="AE349" s="87"/>
      <c r="AF349" s="87"/>
      <c r="AG349" s="87"/>
      <c r="AH349" s="87"/>
      <c r="AI349" s="87"/>
      <c r="AJ349" s="87"/>
      <c r="AK349" s="87"/>
      <c r="AL349" s="87"/>
      <c r="AM349" s="87"/>
      <c r="AN349" s="87"/>
      <c r="AO349" s="87"/>
      <c r="AP349" s="87"/>
      <c r="AQ349" s="87"/>
      <c r="AR349" s="87"/>
      <c r="AS349" s="87"/>
      <c r="AT349" s="87"/>
      <c r="AU349" s="87"/>
      <c r="AV349" s="87"/>
      <c r="AW349" s="87"/>
      <c r="AX349" s="87"/>
      <c r="AY349" s="87"/>
      <c r="AZ349" s="87"/>
      <c r="BA349" s="87"/>
      <c r="BB349" s="87"/>
      <c r="BC349" s="87"/>
      <c r="BD349" s="87"/>
    </row>
    <row r="350" spans="1:56" x14ac:dyDescent="0.25">
      <c r="A350" s="65">
        <v>3211</v>
      </c>
      <c r="B350" s="66"/>
      <c r="C350" s="67"/>
      <c r="D350" s="34" t="s">
        <v>52</v>
      </c>
      <c r="E350" s="11"/>
      <c r="F350" s="11"/>
      <c r="G350" s="11">
        <v>0</v>
      </c>
      <c r="H350" s="11"/>
      <c r="I350" s="81"/>
      <c r="J350" s="81"/>
      <c r="K350" s="81"/>
      <c r="L350" s="81"/>
      <c r="M350" s="81"/>
      <c r="N350" s="81"/>
      <c r="O350" s="81"/>
      <c r="P350" s="81"/>
      <c r="Q350" s="81"/>
      <c r="R350" s="81"/>
      <c r="S350" s="81"/>
      <c r="T350" s="81"/>
      <c r="U350" s="81"/>
      <c r="V350" s="81"/>
      <c r="W350" s="81"/>
      <c r="X350" s="81"/>
      <c r="Y350" s="81"/>
      <c r="Z350" s="81"/>
      <c r="AA350" s="81"/>
      <c r="AB350" s="81"/>
      <c r="AC350" s="81"/>
      <c r="AD350" s="81"/>
      <c r="AE350" s="81"/>
      <c r="AF350" s="81"/>
      <c r="AG350" s="81"/>
      <c r="AH350" s="81"/>
      <c r="AI350" s="81"/>
      <c r="AJ350" s="81"/>
      <c r="AK350" s="81"/>
      <c r="AL350" s="81"/>
      <c r="AM350" s="81"/>
      <c r="AN350" s="81"/>
      <c r="AO350" s="81"/>
      <c r="AP350" s="81"/>
      <c r="AQ350" s="81"/>
      <c r="AR350" s="81"/>
      <c r="AS350" s="81"/>
      <c r="AT350" s="81"/>
      <c r="AU350" s="81"/>
      <c r="AV350" s="81"/>
      <c r="AW350" s="81"/>
      <c r="AX350" s="81"/>
      <c r="AY350" s="81"/>
      <c r="AZ350" s="81"/>
      <c r="BA350" s="81"/>
      <c r="BB350" s="81"/>
      <c r="BC350" s="81"/>
      <c r="BD350" s="81"/>
    </row>
    <row r="351" spans="1:56" x14ac:dyDescent="0.25">
      <c r="A351" s="65">
        <v>3213</v>
      </c>
      <c r="B351" s="66"/>
      <c r="C351" s="67"/>
      <c r="D351" s="34" t="s">
        <v>54</v>
      </c>
      <c r="E351" s="11"/>
      <c r="F351" s="11"/>
      <c r="G351" s="11">
        <f t="shared" si="67"/>
        <v>0</v>
      </c>
      <c r="H351" s="11"/>
      <c r="I351" s="81"/>
      <c r="J351" s="81"/>
      <c r="K351" s="81"/>
      <c r="L351" s="81"/>
      <c r="M351" s="81"/>
      <c r="N351" s="81"/>
      <c r="O351" s="81"/>
      <c r="P351" s="81"/>
      <c r="Q351" s="81"/>
      <c r="R351" s="81"/>
      <c r="S351" s="81"/>
      <c r="T351" s="81"/>
      <c r="U351" s="81"/>
      <c r="V351" s="81"/>
      <c r="W351" s="81"/>
      <c r="X351" s="81"/>
      <c r="Y351" s="81"/>
      <c r="Z351" s="81"/>
      <c r="AA351" s="81"/>
      <c r="AB351" s="81"/>
      <c r="AC351" s="81"/>
      <c r="AD351" s="81"/>
      <c r="AE351" s="81"/>
      <c r="AF351" s="81"/>
      <c r="AG351" s="81"/>
      <c r="AH351" s="81"/>
      <c r="AI351" s="81"/>
      <c r="AJ351" s="81"/>
      <c r="AK351" s="81"/>
      <c r="AL351" s="81"/>
      <c r="AM351" s="81"/>
      <c r="AN351" s="81"/>
      <c r="AO351" s="81"/>
      <c r="AP351" s="81"/>
      <c r="AQ351" s="81"/>
      <c r="AR351" s="81"/>
      <c r="AS351" s="81"/>
      <c r="AT351" s="81"/>
      <c r="AU351" s="81"/>
      <c r="AV351" s="81"/>
      <c r="AW351" s="81"/>
      <c r="AX351" s="81"/>
      <c r="AY351" s="81"/>
      <c r="AZ351" s="81"/>
      <c r="BA351" s="81"/>
      <c r="BB351" s="81"/>
      <c r="BC351" s="81"/>
      <c r="BD351" s="81"/>
    </row>
    <row r="352" spans="1:56" x14ac:dyDescent="0.25">
      <c r="A352" s="65">
        <v>3231</v>
      </c>
      <c r="B352" s="66"/>
      <c r="C352" s="67"/>
      <c r="D352" s="34" t="s">
        <v>64</v>
      </c>
      <c r="E352" s="11"/>
      <c r="F352" s="11"/>
      <c r="G352" s="11">
        <f t="shared" si="67"/>
        <v>0</v>
      </c>
      <c r="H352" s="11"/>
      <c r="I352" s="81"/>
      <c r="J352" s="81"/>
      <c r="K352" s="81"/>
      <c r="L352" s="81"/>
      <c r="M352" s="81"/>
      <c r="N352" s="81"/>
      <c r="O352" s="81"/>
      <c r="P352" s="81"/>
      <c r="Q352" s="81"/>
      <c r="R352" s="81"/>
      <c r="S352" s="81"/>
      <c r="T352" s="81"/>
      <c r="U352" s="81"/>
      <c r="V352" s="81"/>
      <c r="W352" s="81"/>
      <c r="X352" s="81"/>
      <c r="Y352" s="81"/>
      <c r="Z352" s="81"/>
      <c r="AA352" s="81"/>
      <c r="AB352" s="81"/>
      <c r="AC352" s="81"/>
      <c r="AD352" s="81"/>
      <c r="AE352" s="81"/>
      <c r="AF352" s="81"/>
      <c r="AG352" s="81"/>
      <c r="AH352" s="81"/>
      <c r="AI352" s="81"/>
      <c r="AJ352" s="81"/>
      <c r="AK352" s="81"/>
      <c r="AL352" s="81"/>
      <c r="AM352" s="81"/>
      <c r="AN352" s="81"/>
      <c r="AO352" s="81"/>
      <c r="AP352" s="81"/>
      <c r="AQ352" s="81"/>
      <c r="AR352" s="81"/>
      <c r="AS352" s="81"/>
      <c r="AT352" s="81"/>
      <c r="AU352" s="81"/>
      <c r="AV352" s="81"/>
      <c r="AW352" s="81"/>
      <c r="AX352" s="81"/>
      <c r="AY352" s="81"/>
      <c r="AZ352" s="81"/>
      <c r="BA352" s="81"/>
      <c r="BB352" s="81"/>
      <c r="BC352" s="81"/>
      <c r="BD352" s="81"/>
    </row>
    <row r="353" spans="1:56" ht="15" customHeight="1" x14ac:dyDescent="0.25">
      <c r="A353" s="65">
        <v>3237</v>
      </c>
      <c r="B353" s="66"/>
      <c r="C353" s="67"/>
      <c r="D353" s="34" t="s">
        <v>70</v>
      </c>
      <c r="E353" s="11"/>
      <c r="F353" s="11"/>
      <c r="G353" s="11">
        <v>0</v>
      </c>
      <c r="H353" s="11"/>
      <c r="I353" s="81"/>
      <c r="J353" s="81"/>
      <c r="K353" s="81"/>
      <c r="L353" s="81"/>
      <c r="M353" s="81"/>
      <c r="N353" s="81"/>
      <c r="O353" s="81"/>
      <c r="P353" s="81"/>
      <c r="Q353" s="81"/>
      <c r="R353" s="81"/>
      <c r="S353" s="81"/>
      <c r="T353" s="81"/>
      <c r="U353" s="81"/>
      <c r="V353" s="81"/>
      <c r="W353" s="81"/>
      <c r="X353" s="81"/>
      <c r="Y353" s="81"/>
      <c r="Z353" s="81"/>
      <c r="AA353" s="81"/>
      <c r="AB353" s="81"/>
      <c r="AC353" s="81"/>
      <c r="AD353" s="81"/>
      <c r="AE353" s="81"/>
      <c r="AF353" s="81"/>
      <c r="AG353" s="81"/>
      <c r="AH353" s="81"/>
      <c r="AI353" s="81"/>
      <c r="AJ353" s="81"/>
      <c r="AK353" s="81"/>
      <c r="AL353" s="81"/>
      <c r="AM353" s="81"/>
      <c r="AN353" s="81"/>
      <c r="AO353" s="81"/>
      <c r="AP353" s="81"/>
      <c r="AQ353" s="81"/>
      <c r="AR353" s="81"/>
      <c r="AS353" s="81"/>
      <c r="AT353" s="81"/>
      <c r="AU353" s="81"/>
      <c r="AV353" s="81"/>
      <c r="AW353" s="81"/>
      <c r="AX353" s="81"/>
      <c r="AY353" s="81"/>
      <c r="AZ353" s="81"/>
      <c r="BA353" s="81"/>
      <c r="BB353" s="81"/>
      <c r="BC353" s="81"/>
      <c r="BD353" s="81"/>
    </row>
    <row r="354" spans="1:56" ht="25.5" x14ac:dyDescent="0.25">
      <c r="A354" s="65">
        <v>3291</v>
      </c>
      <c r="B354" s="66"/>
      <c r="C354" s="67"/>
      <c r="D354" s="34" t="s">
        <v>86</v>
      </c>
      <c r="E354" s="11"/>
      <c r="F354" s="11"/>
      <c r="G354" s="11">
        <f t="shared" si="67"/>
        <v>0</v>
      </c>
      <c r="H354" s="11"/>
      <c r="I354" s="81"/>
      <c r="J354" s="81"/>
      <c r="K354" s="81"/>
      <c r="L354" s="81"/>
      <c r="M354" s="81"/>
      <c r="N354" s="81"/>
      <c r="O354" s="81"/>
      <c r="P354" s="81"/>
      <c r="Q354" s="81"/>
      <c r="R354" s="81"/>
      <c r="S354" s="81"/>
      <c r="T354" s="81"/>
      <c r="U354" s="81"/>
      <c r="V354" s="81"/>
      <c r="W354" s="81"/>
      <c r="X354" s="81"/>
      <c r="Y354" s="81"/>
      <c r="Z354" s="81"/>
      <c r="AA354" s="81"/>
      <c r="AB354" s="81"/>
      <c r="AC354" s="81"/>
      <c r="AD354" s="81"/>
      <c r="AE354" s="81"/>
      <c r="AF354" s="81"/>
      <c r="AG354" s="81"/>
      <c r="AH354" s="81"/>
      <c r="AI354" s="81"/>
      <c r="AJ354" s="81"/>
      <c r="AK354" s="81"/>
      <c r="AL354" s="81"/>
      <c r="AM354" s="81"/>
      <c r="AN354" s="81"/>
      <c r="AO354" s="81"/>
      <c r="AP354" s="81"/>
      <c r="AQ354" s="81"/>
      <c r="AR354" s="81"/>
      <c r="AS354" s="81"/>
      <c r="AT354" s="81"/>
      <c r="AU354" s="81"/>
      <c r="AV354" s="81"/>
      <c r="AW354" s="81"/>
      <c r="AX354" s="81"/>
      <c r="AY354" s="81"/>
      <c r="AZ354" s="81"/>
      <c r="BA354" s="81"/>
      <c r="BB354" s="81"/>
      <c r="BC354" s="81"/>
      <c r="BD354" s="81"/>
    </row>
    <row r="355" spans="1:56" ht="25.5" x14ac:dyDescent="0.25">
      <c r="A355" s="65">
        <v>3299</v>
      </c>
      <c r="B355" s="66"/>
      <c r="C355" s="67"/>
      <c r="D355" s="34" t="s">
        <v>73</v>
      </c>
      <c r="E355" s="11"/>
      <c r="F355" s="11"/>
      <c r="G355" s="11">
        <v>0</v>
      </c>
      <c r="H355" s="11"/>
      <c r="I355" s="81"/>
      <c r="J355" s="81"/>
      <c r="K355" s="81"/>
      <c r="L355" s="81"/>
      <c r="M355" s="81"/>
      <c r="N355" s="81"/>
      <c r="O355" s="81"/>
      <c r="P355" s="81"/>
      <c r="Q355" s="81"/>
      <c r="R355" s="81"/>
      <c r="S355" s="81"/>
      <c r="T355" s="81"/>
      <c r="U355" s="81"/>
      <c r="V355" s="81"/>
      <c r="W355" s="81"/>
      <c r="X355" s="81"/>
      <c r="Y355" s="81"/>
      <c r="Z355" s="81"/>
      <c r="AA355" s="81"/>
      <c r="AB355" s="81"/>
      <c r="AC355" s="81"/>
      <c r="AD355" s="81"/>
      <c r="AE355" s="81"/>
      <c r="AF355" s="81"/>
      <c r="AG355" s="81"/>
      <c r="AH355" s="81"/>
      <c r="AI355" s="81"/>
      <c r="AJ355" s="81"/>
      <c r="AK355" s="81"/>
      <c r="AL355" s="81"/>
      <c r="AM355" s="81"/>
      <c r="AN355" s="81"/>
      <c r="AO355" s="81"/>
      <c r="AP355" s="81"/>
      <c r="AQ355" s="81"/>
      <c r="AR355" s="81"/>
      <c r="AS355" s="81"/>
      <c r="AT355" s="81"/>
      <c r="AU355" s="81"/>
      <c r="AV355" s="81"/>
      <c r="AW355" s="81"/>
      <c r="AX355" s="81"/>
      <c r="AY355" s="81"/>
      <c r="AZ355" s="81"/>
      <c r="BA355" s="81"/>
      <c r="BB355" s="81"/>
      <c r="BC355" s="81"/>
      <c r="BD355" s="81"/>
    </row>
    <row r="356" spans="1:56" ht="15" customHeight="1" x14ac:dyDescent="0.25">
      <c r="A356" s="296" t="s">
        <v>163</v>
      </c>
      <c r="B356" s="296"/>
      <c r="C356" s="296"/>
      <c r="D356" s="61" t="s">
        <v>148</v>
      </c>
      <c r="E356" s="62">
        <f>E357+E374+E366</f>
        <v>7034.31</v>
      </c>
      <c r="F356" s="62">
        <f>F357+F374+F366+F382</f>
        <v>7780</v>
      </c>
      <c r="G356" s="62">
        <f>G357+G374+G366+G382</f>
        <v>6669.3899999999994</v>
      </c>
      <c r="H356" s="62">
        <f t="shared" si="62"/>
        <v>85.724807197943449</v>
      </c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0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0"/>
      <c r="AP356" s="90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0"/>
      <c r="BB356" s="90"/>
      <c r="BC356" s="90"/>
      <c r="BD356" s="90"/>
    </row>
    <row r="357" spans="1:56" ht="15" customHeight="1" x14ac:dyDescent="0.25">
      <c r="A357" s="292" t="s">
        <v>156</v>
      </c>
      <c r="B357" s="292"/>
      <c r="C357" s="292"/>
      <c r="D357" s="52" t="s">
        <v>22</v>
      </c>
      <c r="E357" s="12">
        <f>E358</f>
        <v>1327.22</v>
      </c>
      <c r="F357" s="12">
        <f t="shared" ref="F357:G357" si="69">F358</f>
        <v>3050</v>
      </c>
      <c r="G357" s="12">
        <f t="shared" si="69"/>
        <v>1413</v>
      </c>
      <c r="H357" s="12">
        <f t="shared" si="62"/>
        <v>46.327868852459012</v>
      </c>
      <c r="I357" s="85"/>
      <c r="J357" s="85"/>
      <c r="K357" s="85"/>
      <c r="L357" s="85"/>
      <c r="M357" s="85"/>
      <c r="N357" s="85"/>
      <c r="O357" s="85"/>
      <c r="P357" s="85"/>
      <c r="Q357" s="85"/>
      <c r="R357" s="85"/>
      <c r="S357" s="85"/>
      <c r="T357" s="85"/>
      <c r="U357" s="85"/>
      <c r="V357" s="85"/>
      <c r="W357" s="85"/>
      <c r="X357" s="85"/>
      <c r="Y357" s="85"/>
      <c r="Z357" s="85"/>
      <c r="AA357" s="85"/>
      <c r="AB357" s="85"/>
      <c r="AC357" s="85"/>
      <c r="AD357" s="85"/>
      <c r="AE357" s="85"/>
      <c r="AF357" s="85"/>
      <c r="AG357" s="85"/>
      <c r="AH357" s="85"/>
      <c r="AI357" s="85"/>
      <c r="AJ357" s="85"/>
      <c r="AK357" s="85"/>
      <c r="AL357" s="85"/>
      <c r="AM357" s="85"/>
      <c r="AN357" s="85"/>
      <c r="AO357" s="85"/>
      <c r="AP357" s="85"/>
      <c r="AQ357" s="85"/>
      <c r="AR357" s="85"/>
      <c r="AS357" s="85"/>
      <c r="AT357" s="85"/>
      <c r="AU357" s="85"/>
      <c r="AV357" s="85"/>
      <c r="AW357" s="85"/>
      <c r="AX357" s="85"/>
      <c r="AY357" s="85"/>
      <c r="AZ357" s="85"/>
      <c r="BA357" s="85"/>
      <c r="BB357" s="85"/>
      <c r="BC357" s="85"/>
      <c r="BD357" s="85"/>
    </row>
    <row r="358" spans="1:56" ht="24" x14ac:dyDescent="0.25">
      <c r="A358" s="33">
        <v>42</v>
      </c>
      <c r="B358" s="63"/>
      <c r="C358" s="64"/>
      <c r="D358" s="28" t="s">
        <v>98</v>
      </c>
      <c r="E358" s="6">
        <v>1327.22</v>
      </c>
      <c r="F358" s="6">
        <v>3050</v>
      </c>
      <c r="G358" s="6">
        <f>SUM(G359:G365)</f>
        <v>1413</v>
      </c>
      <c r="H358" s="6">
        <f t="shared" si="62"/>
        <v>46.327868852459012</v>
      </c>
      <c r="I358" s="87"/>
      <c r="J358" s="87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  <c r="AA358" s="87"/>
      <c r="AB358" s="87"/>
      <c r="AC358" s="87"/>
      <c r="AD358" s="87"/>
      <c r="AE358" s="87"/>
      <c r="AF358" s="87"/>
      <c r="AG358" s="87"/>
      <c r="AH358" s="87"/>
      <c r="AI358" s="87"/>
      <c r="AJ358" s="87"/>
      <c r="AK358" s="87"/>
      <c r="AL358" s="87"/>
      <c r="AM358" s="87"/>
      <c r="AN358" s="87"/>
      <c r="AO358" s="87"/>
      <c r="AP358" s="87"/>
      <c r="AQ358" s="87"/>
      <c r="AR358" s="87"/>
      <c r="AS358" s="87"/>
      <c r="AT358" s="87"/>
      <c r="AU358" s="87"/>
      <c r="AV358" s="87"/>
      <c r="AW358" s="87"/>
      <c r="AX358" s="87"/>
      <c r="AY358" s="87"/>
      <c r="AZ358" s="87"/>
      <c r="BA358" s="87"/>
      <c r="BB358" s="87"/>
      <c r="BC358" s="87"/>
      <c r="BD358" s="87"/>
    </row>
    <row r="359" spans="1:56" x14ac:dyDescent="0.25">
      <c r="A359" s="65">
        <v>4221</v>
      </c>
      <c r="B359" s="66"/>
      <c r="C359" s="67"/>
      <c r="D359" s="29" t="s">
        <v>100</v>
      </c>
      <c r="E359" s="11"/>
      <c r="F359" s="11"/>
      <c r="G359" s="11">
        <v>275.5</v>
      </c>
      <c r="H359" s="11"/>
      <c r="I359" s="89"/>
      <c r="J359" s="81"/>
      <c r="K359" s="81"/>
      <c r="L359" s="81"/>
      <c r="M359" s="81"/>
      <c r="N359" s="81"/>
      <c r="O359" s="81"/>
      <c r="P359" s="81"/>
      <c r="Q359" s="81"/>
      <c r="R359" s="81"/>
      <c r="S359" s="81"/>
      <c r="T359" s="81"/>
      <c r="U359" s="81"/>
      <c r="V359" s="81"/>
      <c r="W359" s="81"/>
      <c r="X359" s="81"/>
      <c r="Y359" s="81"/>
      <c r="Z359" s="81"/>
      <c r="AA359" s="81"/>
      <c r="AB359" s="81"/>
      <c r="AC359" s="81"/>
      <c r="AD359" s="81"/>
      <c r="AE359" s="81"/>
      <c r="AF359" s="81"/>
      <c r="AG359" s="81"/>
      <c r="AH359" s="81"/>
      <c r="AI359" s="81"/>
      <c r="AJ359" s="81"/>
      <c r="AK359" s="81"/>
      <c r="AL359" s="81"/>
      <c r="AM359" s="81"/>
      <c r="AN359" s="81"/>
      <c r="AO359" s="81"/>
      <c r="AP359" s="81"/>
      <c r="AQ359" s="81"/>
      <c r="AR359" s="81"/>
      <c r="AS359" s="81"/>
      <c r="AT359" s="81"/>
      <c r="AU359" s="81"/>
      <c r="AV359" s="81"/>
      <c r="AW359" s="81"/>
      <c r="AX359" s="81"/>
      <c r="AY359" s="81"/>
      <c r="AZ359" s="81"/>
      <c r="BA359" s="81"/>
      <c r="BB359" s="81"/>
      <c r="BC359" s="81"/>
      <c r="BD359" s="81"/>
    </row>
    <row r="360" spans="1:56" x14ac:dyDescent="0.25">
      <c r="A360" s="65">
        <v>4222</v>
      </c>
      <c r="B360" s="66"/>
      <c r="C360" s="67"/>
      <c r="D360" s="29" t="s">
        <v>101</v>
      </c>
      <c r="E360" s="11"/>
      <c r="F360" s="11"/>
      <c r="G360" s="11">
        <v>0</v>
      </c>
      <c r="H360" s="11"/>
      <c r="I360" s="81"/>
      <c r="J360" s="81"/>
      <c r="K360" s="81"/>
      <c r="L360" s="81"/>
      <c r="M360" s="81"/>
      <c r="N360" s="81"/>
      <c r="O360" s="81"/>
      <c r="P360" s="81"/>
      <c r="Q360" s="81"/>
      <c r="R360" s="81"/>
      <c r="S360" s="81"/>
      <c r="T360" s="81"/>
      <c r="U360" s="81"/>
      <c r="V360" s="81"/>
      <c r="W360" s="81"/>
      <c r="X360" s="81"/>
      <c r="Y360" s="81"/>
      <c r="Z360" s="81"/>
      <c r="AA360" s="81"/>
      <c r="AB360" s="81"/>
      <c r="AC360" s="81"/>
      <c r="AD360" s="81"/>
      <c r="AE360" s="81"/>
      <c r="AF360" s="81"/>
      <c r="AG360" s="81"/>
      <c r="AH360" s="81"/>
      <c r="AI360" s="81"/>
      <c r="AJ360" s="81"/>
      <c r="AK360" s="81"/>
      <c r="AL360" s="81"/>
      <c r="AM360" s="81"/>
      <c r="AN360" s="81"/>
      <c r="AO360" s="81"/>
      <c r="AP360" s="81"/>
      <c r="AQ360" s="81"/>
      <c r="AR360" s="81"/>
      <c r="AS360" s="81"/>
      <c r="AT360" s="81"/>
      <c r="AU360" s="81"/>
      <c r="AV360" s="81"/>
      <c r="AW360" s="81"/>
      <c r="AX360" s="81"/>
      <c r="AY360" s="81"/>
      <c r="AZ360" s="81"/>
      <c r="BA360" s="81"/>
      <c r="BB360" s="81"/>
      <c r="BC360" s="81"/>
      <c r="BD360" s="81"/>
    </row>
    <row r="361" spans="1:56" x14ac:dyDescent="0.25">
      <c r="A361" s="65">
        <v>4223</v>
      </c>
      <c r="B361" s="66"/>
      <c r="C361" s="67"/>
      <c r="D361" s="29" t="s">
        <v>102</v>
      </c>
      <c r="E361" s="11"/>
      <c r="F361" s="11"/>
      <c r="G361" s="11">
        <v>1137.5</v>
      </c>
      <c r="H361" s="11"/>
      <c r="I361" s="81"/>
      <c r="J361" s="81"/>
      <c r="K361" s="81"/>
      <c r="L361" s="81"/>
      <c r="M361" s="81"/>
      <c r="N361" s="81"/>
      <c r="O361" s="81"/>
      <c r="P361" s="81"/>
      <c r="Q361" s="81"/>
      <c r="R361" s="81"/>
      <c r="S361" s="81"/>
      <c r="T361" s="81"/>
      <c r="U361" s="81"/>
      <c r="V361" s="81"/>
      <c r="W361" s="81"/>
      <c r="X361" s="81"/>
      <c r="Y361" s="81"/>
      <c r="Z361" s="81"/>
      <c r="AA361" s="81"/>
      <c r="AB361" s="81"/>
      <c r="AC361" s="81"/>
      <c r="AD361" s="81"/>
      <c r="AE361" s="81"/>
      <c r="AF361" s="81"/>
      <c r="AG361" s="81"/>
      <c r="AH361" s="81"/>
      <c r="AI361" s="81"/>
      <c r="AJ361" s="81"/>
      <c r="AK361" s="81"/>
      <c r="AL361" s="81"/>
      <c r="AM361" s="81"/>
      <c r="AN361" s="81"/>
      <c r="AO361" s="81"/>
      <c r="AP361" s="81"/>
      <c r="AQ361" s="81"/>
      <c r="AR361" s="81"/>
      <c r="AS361" s="81"/>
      <c r="AT361" s="81"/>
      <c r="AU361" s="81"/>
      <c r="AV361" s="81"/>
      <c r="AW361" s="81"/>
      <c r="AX361" s="81"/>
      <c r="AY361" s="81"/>
      <c r="AZ361" s="81"/>
      <c r="BA361" s="81"/>
      <c r="BB361" s="81"/>
      <c r="BC361" s="81"/>
      <c r="BD361" s="81"/>
    </row>
    <row r="362" spans="1:56" x14ac:dyDescent="0.25">
      <c r="A362" s="65">
        <v>4226</v>
      </c>
      <c r="B362" s="66"/>
      <c r="C362" s="67"/>
      <c r="D362" s="29" t="s">
        <v>103</v>
      </c>
      <c r="E362" s="11"/>
      <c r="F362" s="11"/>
      <c r="G362" s="11">
        <f t="shared" si="67"/>
        <v>0</v>
      </c>
      <c r="H362" s="11"/>
      <c r="I362" s="81"/>
      <c r="J362" s="81"/>
      <c r="K362" s="81"/>
      <c r="L362" s="81"/>
      <c r="M362" s="81"/>
      <c r="N362" s="81"/>
      <c r="O362" s="81"/>
      <c r="P362" s="81"/>
      <c r="Q362" s="81"/>
      <c r="R362" s="81"/>
      <c r="S362" s="81"/>
      <c r="T362" s="81"/>
      <c r="U362" s="81"/>
      <c r="V362" s="81"/>
      <c r="W362" s="81"/>
      <c r="X362" s="81"/>
      <c r="Y362" s="81"/>
      <c r="Z362" s="81"/>
      <c r="AA362" s="81"/>
      <c r="AB362" s="81"/>
      <c r="AC362" s="81"/>
      <c r="AD362" s="81"/>
      <c r="AE362" s="81"/>
      <c r="AF362" s="81"/>
      <c r="AG362" s="81"/>
      <c r="AH362" s="81"/>
      <c r="AI362" s="81"/>
      <c r="AJ362" s="81"/>
      <c r="AK362" s="81"/>
      <c r="AL362" s="81"/>
      <c r="AM362" s="81"/>
      <c r="AN362" s="81"/>
      <c r="AO362" s="81"/>
      <c r="AP362" s="81"/>
      <c r="AQ362" s="81"/>
      <c r="AR362" s="81"/>
      <c r="AS362" s="81"/>
      <c r="AT362" s="81"/>
      <c r="AU362" s="81"/>
      <c r="AV362" s="81"/>
      <c r="AW362" s="81"/>
      <c r="AX362" s="81"/>
      <c r="AY362" s="81"/>
      <c r="AZ362" s="81"/>
      <c r="BA362" s="81"/>
      <c r="BB362" s="81"/>
      <c r="BC362" s="81"/>
      <c r="BD362" s="81"/>
    </row>
    <row r="363" spans="1:56" ht="24" x14ac:dyDescent="0.25">
      <c r="A363" s="65">
        <v>4227</v>
      </c>
      <c r="B363" s="66"/>
      <c r="C363" s="67"/>
      <c r="D363" s="29" t="s">
        <v>104</v>
      </c>
      <c r="E363" s="11"/>
      <c r="F363" s="11"/>
      <c r="G363" s="11">
        <v>0</v>
      </c>
      <c r="H363" s="11"/>
      <c r="I363" s="81"/>
      <c r="J363" s="81"/>
      <c r="K363" s="81"/>
      <c r="L363" s="81"/>
      <c r="M363" s="81"/>
      <c r="N363" s="81"/>
      <c r="O363" s="81"/>
      <c r="P363" s="81"/>
      <c r="Q363" s="81"/>
      <c r="R363" s="81"/>
      <c r="S363" s="81"/>
      <c r="T363" s="81"/>
      <c r="U363" s="81"/>
      <c r="V363" s="81"/>
      <c r="W363" s="81"/>
      <c r="X363" s="81"/>
      <c r="Y363" s="81"/>
      <c r="Z363" s="81"/>
      <c r="AA363" s="81"/>
      <c r="AB363" s="81"/>
      <c r="AC363" s="81"/>
      <c r="AD363" s="81"/>
      <c r="AE363" s="81"/>
      <c r="AF363" s="81"/>
      <c r="AG363" s="81"/>
      <c r="AH363" s="81"/>
      <c r="AI363" s="81"/>
      <c r="AJ363" s="81"/>
      <c r="AK363" s="81"/>
      <c r="AL363" s="81"/>
      <c r="AM363" s="81"/>
      <c r="AN363" s="81"/>
      <c r="AO363" s="81"/>
      <c r="AP363" s="81"/>
      <c r="AQ363" s="81"/>
      <c r="AR363" s="81"/>
      <c r="AS363" s="81"/>
      <c r="AT363" s="81"/>
      <c r="AU363" s="81"/>
      <c r="AV363" s="81"/>
      <c r="AW363" s="81"/>
      <c r="AX363" s="81"/>
      <c r="AY363" s="81"/>
      <c r="AZ363" s="81"/>
      <c r="BA363" s="81"/>
      <c r="BB363" s="81"/>
      <c r="BC363" s="81"/>
      <c r="BD363" s="81"/>
    </row>
    <row r="364" spans="1:56" x14ac:dyDescent="0.25">
      <c r="A364" s="65">
        <v>4241</v>
      </c>
      <c r="B364" s="66"/>
      <c r="C364" s="67"/>
      <c r="D364" s="29" t="s">
        <v>106</v>
      </c>
      <c r="E364" s="11"/>
      <c r="F364" s="11"/>
      <c r="G364" s="11">
        <v>0</v>
      </c>
      <c r="H364" s="11"/>
      <c r="I364" s="81"/>
      <c r="J364" s="81"/>
      <c r="K364" s="81"/>
      <c r="L364" s="81"/>
      <c r="M364" s="81"/>
      <c r="N364" s="81"/>
      <c r="O364" s="81"/>
      <c r="P364" s="81"/>
      <c r="Q364" s="81"/>
      <c r="R364" s="81"/>
      <c r="S364" s="81"/>
      <c r="T364" s="81"/>
      <c r="U364" s="81"/>
      <c r="V364" s="81"/>
      <c r="W364" s="81"/>
      <c r="X364" s="81"/>
      <c r="Y364" s="81"/>
      <c r="Z364" s="81"/>
      <c r="AA364" s="81"/>
      <c r="AB364" s="81"/>
      <c r="AC364" s="81"/>
      <c r="AD364" s="81"/>
      <c r="AE364" s="81"/>
      <c r="AF364" s="81"/>
      <c r="AG364" s="81"/>
      <c r="AH364" s="81"/>
      <c r="AI364" s="81"/>
      <c r="AJ364" s="81"/>
      <c r="AK364" s="81"/>
      <c r="AL364" s="81"/>
      <c r="AM364" s="81"/>
      <c r="AN364" s="81"/>
      <c r="AO364" s="81"/>
      <c r="AP364" s="81"/>
      <c r="AQ364" s="81"/>
      <c r="AR364" s="81"/>
      <c r="AS364" s="81"/>
      <c r="AT364" s="81"/>
      <c r="AU364" s="81"/>
      <c r="AV364" s="81"/>
      <c r="AW364" s="81"/>
      <c r="AX364" s="81"/>
      <c r="AY364" s="81"/>
      <c r="AZ364" s="81"/>
      <c r="BA364" s="81"/>
      <c r="BB364" s="81"/>
      <c r="BC364" s="81"/>
      <c r="BD364" s="81"/>
    </row>
    <row r="365" spans="1:56" ht="24" x14ac:dyDescent="0.25">
      <c r="A365" s="65">
        <v>4242</v>
      </c>
      <c r="B365" s="66"/>
      <c r="C365" s="67"/>
      <c r="D365" s="77" t="s">
        <v>107</v>
      </c>
      <c r="E365" s="11"/>
      <c r="F365" s="11"/>
      <c r="G365" s="11">
        <f t="shared" si="67"/>
        <v>0</v>
      </c>
      <c r="H365" s="11"/>
      <c r="I365" s="81"/>
      <c r="J365" s="81"/>
      <c r="K365" s="81"/>
      <c r="L365" s="81"/>
      <c r="M365" s="81"/>
      <c r="N365" s="81"/>
      <c r="O365" s="81"/>
      <c r="P365" s="81"/>
      <c r="Q365" s="81"/>
      <c r="R365" s="81"/>
      <c r="S365" s="81"/>
      <c r="T365" s="81"/>
      <c r="U365" s="81"/>
      <c r="V365" s="81"/>
      <c r="W365" s="81"/>
      <c r="X365" s="81"/>
      <c r="Y365" s="81"/>
      <c r="Z365" s="81"/>
      <c r="AA365" s="81"/>
      <c r="AB365" s="81"/>
      <c r="AC365" s="81"/>
      <c r="AD365" s="81"/>
      <c r="AE365" s="81"/>
      <c r="AF365" s="81"/>
      <c r="AG365" s="81"/>
      <c r="AH365" s="81"/>
      <c r="AI365" s="81"/>
      <c r="AJ365" s="81"/>
      <c r="AK365" s="81"/>
      <c r="AL365" s="81"/>
      <c r="AM365" s="81"/>
      <c r="AN365" s="81"/>
      <c r="AO365" s="81"/>
      <c r="AP365" s="81"/>
      <c r="AQ365" s="81"/>
      <c r="AR365" s="81"/>
      <c r="AS365" s="81"/>
      <c r="AT365" s="81"/>
      <c r="AU365" s="81"/>
      <c r="AV365" s="81"/>
      <c r="AW365" s="81"/>
      <c r="AX365" s="81"/>
      <c r="AY365" s="81"/>
      <c r="AZ365" s="81"/>
      <c r="BA365" s="81"/>
      <c r="BB365" s="81"/>
      <c r="BC365" s="81"/>
      <c r="BD365" s="81"/>
    </row>
    <row r="366" spans="1:56" ht="15" customHeight="1" x14ac:dyDescent="0.25">
      <c r="A366" s="292" t="s">
        <v>157</v>
      </c>
      <c r="B366" s="292"/>
      <c r="C366" s="292"/>
      <c r="D366" s="74" t="s">
        <v>26</v>
      </c>
      <c r="E366" s="12">
        <f>E367</f>
        <v>0</v>
      </c>
      <c r="F366" s="12">
        <f>F367</f>
        <v>2600</v>
      </c>
      <c r="G366" s="12">
        <f>G367</f>
        <v>2025</v>
      </c>
      <c r="H366" s="12">
        <v>0</v>
      </c>
      <c r="I366" s="85"/>
      <c r="J366" s="85"/>
      <c r="K366" s="85"/>
      <c r="L366" s="85"/>
      <c r="M366" s="85"/>
      <c r="N366" s="85"/>
      <c r="O366" s="85"/>
      <c r="P366" s="85"/>
      <c r="Q366" s="85"/>
      <c r="R366" s="85"/>
      <c r="S366" s="85"/>
      <c r="T366" s="85"/>
      <c r="U366" s="85"/>
      <c r="V366" s="85"/>
      <c r="W366" s="85"/>
      <c r="X366" s="85"/>
      <c r="Y366" s="85"/>
      <c r="Z366" s="85"/>
      <c r="AA366" s="85"/>
      <c r="AB366" s="85"/>
      <c r="AC366" s="85"/>
      <c r="AD366" s="85"/>
      <c r="AE366" s="85"/>
      <c r="AF366" s="85"/>
      <c r="AG366" s="85"/>
      <c r="AH366" s="85"/>
      <c r="AI366" s="85"/>
      <c r="AJ366" s="85"/>
      <c r="AK366" s="85"/>
      <c r="AL366" s="85"/>
      <c r="AM366" s="85"/>
      <c r="AN366" s="85"/>
      <c r="AO366" s="85"/>
      <c r="AP366" s="85"/>
      <c r="AQ366" s="85"/>
      <c r="AR366" s="85"/>
      <c r="AS366" s="85"/>
      <c r="AT366" s="85"/>
      <c r="AU366" s="85"/>
      <c r="AV366" s="85"/>
      <c r="AW366" s="85"/>
      <c r="AX366" s="85"/>
      <c r="AY366" s="85"/>
      <c r="AZ366" s="85"/>
      <c r="BA366" s="85"/>
      <c r="BB366" s="85"/>
      <c r="BC366" s="85"/>
      <c r="BD366" s="85"/>
    </row>
    <row r="367" spans="1:56" ht="24" x14ac:dyDescent="0.25">
      <c r="A367" s="33">
        <v>42</v>
      </c>
      <c r="B367" s="63"/>
      <c r="C367" s="64"/>
      <c r="D367" s="28" t="s">
        <v>98</v>
      </c>
      <c r="E367" s="6">
        <v>0</v>
      </c>
      <c r="F367" s="6">
        <v>2600</v>
      </c>
      <c r="G367" s="6">
        <f>SUM(G368:G373)</f>
        <v>2025</v>
      </c>
      <c r="H367" s="6">
        <v>0</v>
      </c>
      <c r="I367" s="87"/>
      <c r="J367" s="87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  <c r="AA367" s="87"/>
      <c r="AB367" s="87"/>
      <c r="AC367" s="87"/>
      <c r="AD367" s="87"/>
      <c r="AE367" s="87"/>
      <c r="AF367" s="87"/>
      <c r="AG367" s="87"/>
      <c r="AH367" s="87"/>
      <c r="AI367" s="87"/>
      <c r="AJ367" s="87"/>
      <c r="AK367" s="87"/>
      <c r="AL367" s="87"/>
      <c r="AM367" s="87"/>
      <c r="AN367" s="87"/>
      <c r="AO367" s="87"/>
      <c r="AP367" s="87"/>
      <c r="AQ367" s="87"/>
      <c r="AR367" s="87"/>
      <c r="AS367" s="87"/>
      <c r="AT367" s="87"/>
      <c r="AU367" s="87"/>
      <c r="AV367" s="87"/>
      <c r="AW367" s="87"/>
      <c r="AX367" s="87"/>
      <c r="AY367" s="87"/>
      <c r="AZ367" s="87"/>
      <c r="BA367" s="87"/>
      <c r="BB367" s="87"/>
      <c r="BC367" s="87"/>
      <c r="BD367" s="87"/>
    </row>
    <row r="368" spans="1:56" x14ac:dyDescent="0.25">
      <c r="A368" s="65">
        <v>4221</v>
      </c>
      <c r="B368" s="66"/>
      <c r="C368" s="67"/>
      <c r="D368" s="29" t="s">
        <v>100</v>
      </c>
      <c r="E368" s="11" t="s">
        <v>227</v>
      </c>
      <c r="F368" s="11"/>
      <c r="G368" s="11">
        <v>2025</v>
      </c>
      <c r="H368" s="11"/>
      <c r="I368" s="81"/>
      <c r="J368" s="81"/>
      <c r="K368" s="81"/>
      <c r="L368" s="81"/>
      <c r="M368" s="81"/>
      <c r="N368" s="81"/>
      <c r="O368" s="81"/>
      <c r="P368" s="81"/>
      <c r="Q368" s="81"/>
      <c r="R368" s="81"/>
      <c r="S368" s="81"/>
      <c r="T368" s="81"/>
      <c r="U368" s="81"/>
      <c r="V368" s="81"/>
      <c r="W368" s="81"/>
      <c r="X368" s="81"/>
      <c r="Y368" s="81"/>
      <c r="Z368" s="81"/>
      <c r="AA368" s="81"/>
      <c r="AB368" s="81"/>
      <c r="AC368" s="81"/>
      <c r="AD368" s="81"/>
      <c r="AE368" s="81"/>
      <c r="AF368" s="81"/>
      <c r="AG368" s="81"/>
      <c r="AH368" s="81"/>
      <c r="AI368" s="81"/>
      <c r="AJ368" s="81"/>
      <c r="AK368" s="81"/>
      <c r="AL368" s="81"/>
      <c r="AM368" s="81"/>
      <c r="AN368" s="81"/>
      <c r="AO368" s="81"/>
      <c r="AP368" s="81"/>
      <c r="AQ368" s="81"/>
      <c r="AR368" s="81"/>
      <c r="AS368" s="81"/>
      <c r="AT368" s="81"/>
      <c r="AU368" s="81"/>
      <c r="AV368" s="81"/>
      <c r="AW368" s="81"/>
      <c r="AX368" s="81"/>
      <c r="AY368" s="81"/>
      <c r="AZ368" s="81"/>
      <c r="BA368" s="81"/>
      <c r="BB368" s="81"/>
      <c r="BC368" s="81"/>
      <c r="BD368" s="81"/>
    </row>
    <row r="369" spans="1:56" x14ac:dyDescent="0.25">
      <c r="A369" s="65">
        <v>4222</v>
      </c>
      <c r="B369" s="66"/>
      <c r="C369" s="67"/>
      <c r="D369" s="29" t="s">
        <v>101</v>
      </c>
      <c r="E369" s="11"/>
      <c r="F369" s="11"/>
      <c r="G369" s="11">
        <f t="shared" ref="G369" si="70">F369</f>
        <v>0</v>
      </c>
      <c r="H369" s="11"/>
      <c r="I369" s="81"/>
      <c r="J369" s="81"/>
      <c r="K369" s="81"/>
      <c r="L369" s="81"/>
      <c r="M369" s="81"/>
      <c r="N369" s="81"/>
      <c r="O369" s="81"/>
      <c r="P369" s="81"/>
      <c r="Q369" s="81"/>
      <c r="R369" s="81"/>
      <c r="S369" s="81"/>
      <c r="T369" s="81"/>
      <c r="U369" s="81"/>
      <c r="V369" s="81"/>
      <c r="W369" s="81"/>
      <c r="X369" s="81"/>
      <c r="Y369" s="81"/>
      <c r="Z369" s="81"/>
      <c r="AA369" s="81"/>
      <c r="AB369" s="81"/>
      <c r="AC369" s="81"/>
      <c r="AD369" s="81"/>
      <c r="AE369" s="81"/>
      <c r="AF369" s="81"/>
      <c r="AG369" s="81"/>
      <c r="AH369" s="81"/>
      <c r="AI369" s="81"/>
      <c r="AJ369" s="81"/>
      <c r="AK369" s="81"/>
      <c r="AL369" s="81"/>
      <c r="AM369" s="81"/>
      <c r="AN369" s="81"/>
      <c r="AO369" s="81"/>
      <c r="AP369" s="81"/>
      <c r="AQ369" s="81"/>
      <c r="AR369" s="81"/>
      <c r="AS369" s="81"/>
      <c r="AT369" s="81"/>
      <c r="AU369" s="81"/>
      <c r="AV369" s="81"/>
      <c r="AW369" s="81"/>
      <c r="AX369" s="81"/>
      <c r="AY369" s="81"/>
      <c r="AZ369" s="81"/>
      <c r="BA369" s="81"/>
      <c r="BB369" s="81"/>
      <c r="BC369" s="81"/>
      <c r="BD369" s="81"/>
    </row>
    <row r="370" spans="1:56" x14ac:dyDescent="0.25">
      <c r="A370" s="65">
        <v>4223</v>
      </c>
      <c r="B370" s="66"/>
      <c r="C370" s="67"/>
      <c r="D370" s="29" t="s">
        <v>102</v>
      </c>
      <c r="E370" s="11"/>
      <c r="F370" s="11"/>
      <c r="G370" s="11">
        <v>0</v>
      </c>
      <c r="H370" s="11"/>
      <c r="I370" s="81"/>
      <c r="J370" s="81"/>
      <c r="K370" s="81"/>
      <c r="L370" s="81"/>
      <c r="M370" s="81"/>
      <c r="N370" s="81"/>
      <c r="O370" s="81"/>
      <c r="P370" s="81"/>
      <c r="Q370" s="81"/>
      <c r="R370" s="81"/>
      <c r="S370" s="81"/>
      <c r="T370" s="81"/>
      <c r="U370" s="81"/>
      <c r="V370" s="81"/>
      <c r="W370" s="81"/>
      <c r="X370" s="81"/>
      <c r="Y370" s="81"/>
      <c r="Z370" s="81"/>
      <c r="AA370" s="81"/>
      <c r="AB370" s="81"/>
      <c r="AC370" s="81"/>
      <c r="AD370" s="81"/>
      <c r="AE370" s="81"/>
      <c r="AF370" s="81"/>
      <c r="AG370" s="81"/>
      <c r="AH370" s="81"/>
      <c r="AI370" s="81"/>
      <c r="AJ370" s="81"/>
      <c r="AK370" s="81"/>
      <c r="AL370" s="81"/>
      <c r="AM370" s="81"/>
      <c r="AN370" s="81"/>
      <c r="AO370" s="81"/>
      <c r="AP370" s="81"/>
      <c r="AQ370" s="81"/>
      <c r="AR370" s="81"/>
      <c r="AS370" s="81"/>
      <c r="AT370" s="81"/>
      <c r="AU370" s="81"/>
      <c r="AV370" s="81"/>
      <c r="AW370" s="81"/>
      <c r="AX370" s="81"/>
      <c r="AY370" s="81"/>
      <c r="AZ370" s="81"/>
      <c r="BA370" s="81"/>
      <c r="BB370" s="81"/>
      <c r="BC370" s="81"/>
      <c r="BD370" s="81"/>
    </row>
    <row r="371" spans="1:56" x14ac:dyDescent="0.25">
      <c r="A371" s="65">
        <v>4226</v>
      </c>
      <c r="B371" s="66"/>
      <c r="C371" s="67"/>
      <c r="D371" s="29" t="s">
        <v>103</v>
      </c>
      <c r="E371" s="11"/>
      <c r="F371" s="11"/>
      <c r="G371" s="11">
        <f t="shared" ref="G371" si="71">F371</f>
        <v>0</v>
      </c>
      <c r="H371" s="11"/>
      <c r="I371" s="81"/>
      <c r="J371" s="81"/>
      <c r="K371" s="81"/>
      <c r="L371" s="81"/>
      <c r="M371" s="81"/>
      <c r="N371" s="81"/>
      <c r="O371" s="81"/>
      <c r="P371" s="81"/>
      <c r="Q371" s="81"/>
      <c r="R371" s="81"/>
      <c r="S371" s="81"/>
      <c r="T371" s="81"/>
      <c r="U371" s="81"/>
      <c r="V371" s="81"/>
      <c r="W371" s="81"/>
      <c r="X371" s="81"/>
      <c r="Y371" s="81"/>
      <c r="Z371" s="81"/>
      <c r="AA371" s="81"/>
      <c r="AB371" s="81"/>
      <c r="AC371" s="81"/>
      <c r="AD371" s="81"/>
      <c r="AE371" s="81"/>
      <c r="AF371" s="81"/>
      <c r="AG371" s="81"/>
      <c r="AH371" s="81"/>
      <c r="AI371" s="81"/>
      <c r="AJ371" s="81"/>
      <c r="AK371" s="81"/>
      <c r="AL371" s="81"/>
      <c r="AM371" s="81"/>
      <c r="AN371" s="81"/>
      <c r="AO371" s="81"/>
      <c r="AP371" s="81"/>
      <c r="AQ371" s="81"/>
      <c r="AR371" s="81"/>
      <c r="AS371" s="81"/>
      <c r="AT371" s="81"/>
      <c r="AU371" s="81"/>
      <c r="AV371" s="81"/>
      <c r="AW371" s="81"/>
      <c r="AX371" s="81"/>
      <c r="AY371" s="81"/>
      <c r="AZ371" s="81"/>
      <c r="BA371" s="81"/>
      <c r="BB371" s="81"/>
      <c r="BC371" s="81"/>
      <c r="BD371" s="81"/>
    </row>
    <row r="372" spans="1:56" ht="24" x14ac:dyDescent="0.25">
      <c r="A372" s="65">
        <v>4227</v>
      </c>
      <c r="B372" s="66"/>
      <c r="C372" s="67"/>
      <c r="D372" s="29" t="s">
        <v>104</v>
      </c>
      <c r="E372" s="11"/>
      <c r="F372" s="11"/>
      <c r="G372" s="11">
        <v>0</v>
      </c>
      <c r="H372" s="11"/>
      <c r="I372" s="81"/>
      <c r="J372" s="81"/>
      <c r="K372" s="81"/>
      <c r="L372" s="81"/>
      <c r="M372" s="81"/>
      <c r="N372" s="81"/>
      <c r="O372" s="81"/>
      <c r="P372" s="81"/>
      <c r="Q372" s="81"/>
      <c r="R372" s="81"/>
      <c r="S372" s="81"/>
      <c r="T372" s="81"/>
      <c r="U372" s="81"/>
      <c r="V372" s="81"/>
      <c r="W372" s="81"/>
      <c r="X372" s="81"/>
      <c r="Y372" s="81"/>
      <c r="Z372" s="81"/>
      <c r="AA372" s="81"/>
      <c r="AB372" s="81"/>
      <c r="AC372" s="81"/>
      <c r="AD372" s="81"/>
      <c r="AE372" s="81"/>
      <c r="AF372" s="81"/>
      <c r="AG372" s="81"/>
      <c r="AH372" s="81"/>
      <c r="AI372" s="81"/>
      <c r="AJ372" s="81"/>
      <c r="AK372" s="81"/>
      <c r="AL372" s="81"/>
      <c r="AM372" s="81"/>
      <c r="AN372" s="81"/>
      <c r="AO372" s="81"/>
      <c r="AP372" s="81"/>
      <c r="AQ372" s="81"/>
      <c r="AR372" s="81"/>
      <c r="AS372" s="81"/>
      <c r="AT372" s="81"/>
      <c r="AU372" s="81"/>
      <c r="AV372" s="81"/>
      <c r="AW372" s="81"/>
      <c r="AX372" s="81"/>
      <c r="AY372" s="81"/>
      <c r="AZ372" s="81"/>
      <c r="BA372" s="81"/>
      <c r="BB372" s="81"/>
      <c r="BC372" s="81"/>
      <c r="BD372" s="81"/>
    </row>
    <row r="373" spans="1:56" x14ac:dyDescent="0.25">
      <c r="A373" s="65">
        <v>4241</v>
      </c>
      <c r="B373" s="66"/>
      <c r="C373" s="67"/>
      <c r="D373" s="29" t="s">
        <v>106</v>
      </c>
      <c r="E373" s="11"/>
      <c r="F373" s="11"/>
      <c r="G373" s="11">
        <v>0</v>
      </c>
      <c r="H373" s="11"/>
      <c r="I373" s="81"/>
      <c r="J373" s="81"/>
      <c r="K373" s="81"/>
      <c r="L373" s="81"/>
      <c r="M373" s="81"/>
      <c r="N373" s="81"/>
      <c r="O373" s="81"/>
      <c r="P373" s="81"/>
      <c r="Q373" s="81"/>
      <c r="R373" s="81"/>
      <c r="S373" s="81"/>
      <c r="T373" s="81"/>
      <c r="U373" s="81"/>
      <c r="V373" s="81"/>
      <c r="W373" s="81"/>
      <c r="X373" s="81"/>
      <c r="Y373" s="81"/>
      <c r="Z373" s="81"/>
      <c r="AA373" s="81"/>
      <c r="AB373" s="81"/>
      <c r="AC373" s="81"/>
      <c r="AD373" s="81"/>
      <c r="AE373" s="81"/>
      <c r="AF373" s="81"/>
      <c r="AG373" s="81"/>
      <c r="AH373" s="81"/>
      <c r="AI373" s="81"/>
      <c r="AJ373" s="81"/>
      <c r="AK373" s="81"/>
      <c r="AL373" s="81"/>
      <c r="AM373" s="81"/>
      <c r="AN373" s="81"/>
      <c r="AO373" s="81"/>
      <c r="AP373" s="81"/>
      <c r="AQ373" s="81"/>
      <c r="AR373" s="81"/>
      <c r="AS373" s="81"/>
      <c r="AT373" s="81"/>
      <c r="AU373" s="81"/>
      <c r="AV373" s="81"/>
      <c r="AW373" s="81"/>
      <c r="AX373" s="81"/>
      <c r="AY373" s="81"/>
      <c r="AZ373" s="81"/>
      <c r="BA373" s="81"/>
      <c r="BB373" s="81"/>
      <c r="BC373" s="81"/>
      <c r="BD373" s="81"/>
    </row>
    <row r="374" spans="1:56" ht="15" customHeight="1" x14ac:dyDescent="0.25">
      <c r="A374" s="297" t="s">
        <v>278</v>
      </c>
      <c r="B374" s="298"/>
      <c r="C374" s="299"/>
      <c r="D374" s="240" t="s">
        <v>268</v>
      </c>
      <c r="E374" s="12">
        <f>E375</f>
        <v>5707.09</v>
      </c>
      <c r="F374" s="12">
        <f t="shared" ref="F374:G374" si="72">F375</f>
        <v>1200</v>
      </c>
      <c r="G374" s="12">
        <f t="shared" si="72"/>
        <v>0</v>
      </c>
      <c r="H374" s="12">
        <f t="shared" si="62"/>
        <v>0</v>
      </c>
      <c r="I374" s="85"/>
      <c r="J374" s="85"/>
      <c r="K374" s="85"/>
      <c r="L374" s="85"/>
      <c r="M374" s="85"/>
      <c r="N374" s="85"/>
      <c r="O374" s="85"/>
      <c r="P374" s="85"/>
      <c r="Q374" s="85"/>
      <c r="R374" s="85"/>
      <c r="S374" s="85"/>
      <c r="T374" s="85"/>
      <c r="U374" s="85"/>
      <c r="V374" s="85"/>
      <c r="W374" s="85"/>
      <c r="X374" s="85"/>
      <c r="Y374" s="85"/>
      <c r="Z374" s="85"/>
      <c r="AA374" s="85"/>
      <c r="AB374" s="85"/>
      <c r="AC374" s="85"/>
      <c r="AD374" s="85"/>
      <c r="AE374" s="85"/>
      <c r="AF374" s="85"/>
      <c r="AG374" s="85"/>
      <c r="AH374" s="85"/>
      <c r="AI374" s="85"/>
      <c r="AJ374" s="85"/>
      <c r="AK374" s="85"/>
      <c r="AL374" s="85"/>
      <c r="AM374" s="85"/>
      <c r="AN374" s="85"/>
      <c r="AO374" s="85"/>
      <c r="AP374" s="85"/>
      <c r="AQ374" s="85"/>
      <c r="AR374" s="85"/>
      <c r="AS374" s="85"/>
      <c r="AT374" s="85"/>
      <c r="AU374" s="85"/>
      <c r="AV374" s="85"/>
      <c r="AW374" s="85"/>
      <c r="AX374" s="85"/>
      <c r="AY374" s="85"/>
      <c r="AZ374" s="85"/>
      <c r="BA374" s="85"/>
      <c r="BB374" s="85"/>
      <c r="BC374" s="85"/>
      <c r="BD374" s="85"/>
    </row>
    <row r="375" spans="1:56" ht="24" x14ac:dyDescent="0.25">
      <c r="A375" s="33">
        <v>42</v>
      </c>
      <c r="B375" s="63"/>
      <c r="C375" s="64"/>
      <c r="D375" s="28" t="s">
        <v>98</v>
      </c>
      <c r="E375" s="6">
        <v>5707.09</v>
      </c>
      <c r="F375" s="6">
        <v>1200</v>
      </c>
      <c r="G375" s="6">
        <f>SUM(G376:G381)</f>
        <v>0</v>
      </c>
      <c r="H375" s="6">
        <f t="shared" si="62"/>
        <v>0</v>
      </c>
      <c r="I375" s="87"/>
      <c r="J375" s="87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  <c r="AA375" s="87"/>
      <c r="AB375" s="87"/>
      <c r="AC375" s="87"/>
      <c r="AD375" s="87"/>
      <c r="AE375" s="87"/>
      <c r="AF375" s="87"/>
      <c r="AG375" s="87"/>
      <c r="AH375" s="87"/>
      <c r="AI375" s="87"/>
      <c r="AJ375" s="87"/>
      <c r="AK375" s="87"/>
      <c r="AL375" s="87"/>
      <c r="AM375" s="87"/>
      <c r="AN375" s="87"/>
      <c r="AO375" s="87"/>
      <c r="AP375" s="87"/>
      <c r="AQ375" s="87"/>
      <c r="AR375" s="87"/>
      <c r="AS375" s="87"/>
      <c r="AT375" s="87"/>
      <c r="AU375" s="87"/>
      <c r="AV375" s="87"/>
      <c r="AW375" s="87"/>
      <c r="AX375" s="87"/>
      <c r="AY375" s="87"/>
      <c r="AZ375" s="87"/>
      <c r="BA375" s="87"/>
      <c r="BB375" s="87"/>
      <c r="BC375" s="87"/>
      <c r="BD375" s="87"/>
    </row>
    <row r="376" spans="1:56" x14ac:dyDescent="0.25">
      <c r="A376" s="65">
        <v>4221</v>
      </c>
      <c r="B376" s="66"/>
      <c r="C376" s="67"/>
      <c r="D376" s="29" t="s">
        <v>100</v>
      </c>
      <c r="E376" s="11"/>
      <c r="F376" s="11"/>
      <c r="G376" s="11">
        <v>0</v>
      </c>
      <c r="H376" s="11"/>
      <c r="I376" s="81"/>
      <c r="J376" s="81"/>
      <c r="K376" s="81"/>
      <c r="L376" s="81"/>
      <c r="M376" s="81"/>
      <c r="N376" s="81"/>
      <c r="O376" s="81"/>
      <c r="P376" s="81"/>
      <c r="Q376" s="81"/>
      <c r="R376" s="81"/>
      <c r="S376" s="81"/>
      <c r="T376" s="81"/>
      <c r="U376" s="81"/>
      <c r="V376" s="81"/>
      <c r="W376" s="81"/>
      <c r="X376" s="81"/>
      <c r="Y376" s="81"/>
      <c r="Z376" s="81"/>
      <c r="AA376" s="81"/>
      <c r="AB376" s="81"/>
      <c r="AC376" s="81"/>
      <c r="AD376" s="81"/>
      <c r="AE376" s="81"/>
      <c r="AF376" s="81"/>
      <c r="AG376" s="81"/>
      <c r="AH376" s="81"/>
      <c r="AI376" s="81"/>
      <c r="AJ376" s="81"/>
      <c r="AK376" s="81"/>
      <c r="AL376" s="81"/>
      <c r="AM376" s="81"/>
      <c r="AN376" s="81"/>
      <c r="AO376" s="81"/>
      <c r="AP376" s="81"/>
      <c r="AQ376" s="81"/>
      <c r="AR376" s="81"/>
      <c r="AS376" s="81"/>
      <c r="AT376" s="81"/>
      <c r="AU376" s="81"/>
      <c r="AV376" s="81"/>
      <c r="AW376" s="81"/>
      <c r="AX376" s="81"/>
      <c r="AY376" s="81"/>
      <c r="AZ376" s="81"/>
      <c r="BA376" s="81"/>
      <c r="BB376" s="81"/>
      <c r="BC376" s="81"/>
      <c r="BD376" s="81"/>
    </row>
    <row r="377" spans="1:56" x14ac:dyDescent="0.25">
      <c r="A377" s="65">
        <v>4222</v>
      </c>
      <c r="B377" s="66"/>
      <c r="C377" s="67"/>
      <c r="D377" s="29" t="s">
        <v>101</v>
      </c>
      <c r="E377" s="11"/>
      <c r="F377" s="11"/>
      <c r="G377" s="11">
        <f t="shared" si="67"/>
        <v>0</v>
      </c>
      <c r="H377" s="11"/>
      <c r="I377" s="81"/>
      <c r="J377" s="81"/>
      <c r="K377" s="81"/>
      <c r="L377" s="81"/>
      <c r="M377" s="81"/>
      <c r="N377" s="81"/>
      <c r="O377" s="81"/>
      <c r="P377" s="81"/>
      <c r="Q377" s="81"/>
      <c r="R377" s="81"/>
      <c r="S377" s="81"/>
      <c r="T377" s="81"/>
      <c r="U377" s="81"/>
      <c r="V377" s="81"/>
      <c r="W377" s="81"/>
      <c r="X377" s="81"/>
      <c r="Y377" s="81"/>
      <c r="Z377" s="81"/>
      <c r="AA377" s="81"/>
      <c r="AB377" s="81"/>
      <c r="AC377" s="81"/>
      <c r="AD377" s="81"/>
      <c r="AE377" s="81"/>
      <c r="AF377" s="81"/>
      <c r="AG377" s="81"/>
      <c r="AH377" s="81"/>
      <c r="AI377" s="81"/>
      <c r="AJ377" s="81"/>
      <c r="AK377" s="81"/>
      <c r="AL377" s="81"/>
      <c r="AM377" s="81"/>
      <c r="AN377" s="81"/>
      <c r="AO377" s="81"/>
      <c r="AP377" s="81"/>
      <c r="AQ377" s="81"/>
      <c r="AR377" s="81"/>
      <c r="AS377" s="81"/>
      <c r="AT377" s="81"/>
      <c r="AU377" s="81"/>
      <c r="AV377" s="81"/>
      <c r="AW377" s="81"/>
      <c r="AX377" s="81"/>
      <c r="AY377" s="81"/>
      <c r="AZ377" s="81"/>
      <c r="BA377" s="81"/>
      <c r="BB377" s="81"/>
      <c r="BC377" s="81"/>
      <c r="BD377" s="81"/>
    </row>
    <row r="378" spans="1:56" x14ac:dyDescent="0.25">
      <c r="A378" s="65">
        <v>4223</v>
      </c>
      <c r="B378" s="66"/>
      <c r="C378" s="67"/>
      <c r="D378" s="29" t="s">
        <v>102</v>
      </c>
      <c r="E378" s="11"/>
      <c r="F378" s="11"/>
      <c r="G378" s="11">
        <v>0</v>
      </c>
      <c r="H378" s="11"/>
      <c r="I378" s="81"/>
      <c r="J378" s="81"/>
      <c r="K378" s="81"/>
      <c r="L378" s="81"/>
      <c r="M378" s="81"/>
      <c r="N378" s="81"/>
      <c r="O378" s="81"/>
      <c r="P378" s="81"/>
      <c r="Q378" s="81"/>
      <c r="R378" s="81"/>
      <c r="S378" s="81"/>
      <c r="T378" s="81"/>
      <c r="U378" s="81"/>
      <c r="V378" s="81"/>
      <c r="W378" s="81"/>
      <c r="X378" s="81"/>
      <c r="Y378" s="81"/>
      <c r="Z378" s="81"/>
      <c r="AA378" s="81"/>
      <c r="AB378" s="81"/>
      <c r="AC378" s="81"/>
      <c r="AD378" s="81"/>
      <c r="AE378" s="81"/>
      <c r="AF378" s="81"/>
      <c r="AG378" s="81"/>
      <c r="AH378" s="81"/>
      <c r="AI378" s="81"/>
      <c r="AJ378" s="81"/>
      <c r="AK378" s="81"/>
      <c r="AL378" s="81"/>
      <c r="AM378" s="81"/>
      <c r="AN378" s="81"/>
      <c r="AO378" s="81"/>
      <c r="AP378" s="81"/>
      <c r="AQ378" s="81"/>
      <c r="AR378" s="81"/>
      <c r="AS378" s="81"/>
      <c r="AT378" s="81"/>
      <c r="AU378" s="81"/>
      <c r="AV378" s="81"/>
      <c r="AW378" s="81"/>
      <c r="AX378" s="81"/>
      <c r="AY378" s="81"/>
      <c r="AZ378" s="81"/>
      <c r="BA378" s="81"/>
      <c r="BB378" s="81"/>
      <c r="BC378" s="81"/>
      <c r="BD378" s="81"/>
    </row>
    <row r="379" spans="1:56" x14ac:dyDescent="0.25">
      <c r="A379" s="65">
        <v>4226</v>
      </c>
      <c r="B379" s="66"/>
      <c r="C379" s="67"/>
      <c r="D379" s="29" t="s">
        <v>103</v>
      </c>
      <c r="E379" s="11"/>
      <c r="F379" s="11"/>
      <c r="G379" s="11">
        <f t="shared" si="67"/>
        <v>0</v>
      </c>
      <c r="H379" s="11"/>
      <c r="I379" s="81"/>
      <c r="J379" s="81"/>
      <c r="K379" s="81"/>
      <c r="L379" s="81"/>
      <c r="M379" s="81"/>
      <c r="N379" s="81"/>
      <c r="O379" s="81"/>
      <c r="P379" s="81"/>
      <c r="Q379" s="81"/>
      <c r="R379" s="81"/>
      <c r="S379" s="81"/>
      <c r="T379" s="81"/>
      <c r="U379" s="81"/>
      <c r="V379" s="81"/>
      <c r="W379" s="81"/>
      <c r="X379" s="81"/>
      <c r="Y379" s="81"/>
      <c r="Z379" s="81"/>
      <c r="AA379" s="81"/>
      <c r="AB379" s="81"/>
      <c r="AC379" s="81"/>
      <c r="AD379" s="81"/>
      <c r="AE379" s="81"/>
      <c r="AF379" s="81"/>
      <c r="AG379" s="81"/>
      <c r="AH379" s="81"/>
      <c r="AI379" s="81"/>
      <c r="AJ379" s="81"/>
      <c r="AK379" s="81"/>
      <c r="AL379" s="81"/>
      <c r="AM379" s="81"/>
      <c r="AN379" s="81"/>
      <c r="AO379" s="81"/>
      <c r="AP379" s="81"/>
      <c r="AQ379" s="81"/>
      <c r="AR379" s="81"/>
      <c r="AS379" s="81"/>
      <c r="AT379" s="81"/>
      <c r="AU379" s="81"/>
      <c r="AV379" s="81"/>
      <c r="AW379" s="81"/>
      <c r="AX379" s="81"/>
      <c r="AY379" s="81"/>
      <c r="AZ379" s="81"/>
      <c r="BA379" s="81"/>
      <c r="BB379" s="81"/>
      <c r="BC379" s="81"/>
      <c r="BD379" s="81"/>
    </row>
    <row r="380" spans="1:56" ht="24" x14ac:dyDescent="0.25">
      <c r="A380" s="65">
        <v>4227</v>
      </c>
      <c r="B380" s="66"/>
      <c r="C380" s="67"/>
      <c r="D380" s="29" t="s">
        <v>104</v>
      </c>
      <c r="E380" s="11"/>
      <c r="F380" s="11"/>
      <c r="G380" s="11">
        <v>0</v>
      </c>
      <c r="H380" s="11"/>
      <c r="I380" s="81"/>
      <c r="J380" s="81"/>
      <c r="K380" s="81"/>
      <c r="L380" s="81"/>
      <c r="M380" s="81"/>
      <c r="N380" s="81"/>
      <c r="O380" s="81"/>
      <c r="P380" s="81"/>
      <c r="Q380" s="81"/>
      <c r="R380" s="81"/>
      <c r="S380" s="81"/>
      <c r="T380" s="81"/>
      <c r="U380" s="81"/>
      <c r="V380" s="81"/>
      <c r="W380" s="81"/>
      <c r="X380" s="81"/>
      <c r="Y380" s="81"/>
      <c r="Z380" s="81"/>
      <c r="AA380" s="81"/>
      <c r="AB380" s="81"/>
      <c r="AC380" s="81"/>
      <c r="AD380" s="81"/>
      <c r="AE380" s="81"/>
      <c r="AF380" s="81"/>
      <c r="AG380" s="81"/>
      <c r="AH380" s="81"/>
      <c r="AI380" s="81"/>
      <c r="AJ380" s="81"/>
      <c r="AK380" s="81"/>
      <c r="AL380" s="81"/>
      <c r="AM380" s="81"/>
      <c r="AN380" s="81"/>
      <c r="AO380" s="81"/>
      <c r="AP380" s="81"/>
      <c r="AQ380" s="81"/>
      <c r="AR380" s="81"/>
      <c r="AS380" s="81"/>
      <c r="AT380" s="81"/>
      <c r="AU380" s="81"/>
      <c r="AV380" s="81"/>
      <c r="AW380" s="81"/>
      <c r="AX380" s="81"/>
      <c r="AY380" s="81"/>
      <c r="AZ380" s="81"/>
      <c r="BA380" s="81"/>
      <c r="BB380" s="81"/>
      <c r="BC380" s="81"/>
      <c r="BD380" s="81"/>
    </row>
    <row r="381" spans="1:56" x14ac:dyDescent="0.25">
      <c r="A381" s="65">
        <v>4241</v>
      </c>
      <c r="B381" s="66"/>
      <c r="C381" s="67"/>
      <c r="D381" s="29" t="s">
        <v>106</v>
      </c>
      <c r="E381" s="11"/>
      <c r="F381" s="11"/>
      <c r="G381" s="11">
        <v>0</v>
      </c>
      <c r="H381" s="11"/>
      <c r="I381" s="81"/>
      <c r="J381" s="81"/>
      <c r="K381" s="81"/>
      <c r="L381" s="81"/>
      <c r="M381" s="81"/>
      <c r="N381" s="81"/>
      <c r="O381" s="81"/>
      <c r="P381" s="81"/>
      <c r="Q381" s="81"/>
      <c r="R381" s="81"/>
      <c r="S381" s="81"/>
      <c r="T381" s="81"/>
      <c r="U381" s="81"/>
      <c r="V381" s="81"/>
      <c r="W381" s="81"/>
      <c r="X381" s="81"/>
      <c r="Y381" s="81"/>
      <c r="Z381" s="81"/>
      <c r="AA381" s="81"/>
      <c r="AB381" s="81"/>
      <c r="AC381" s="81"/>
      <c r="AD381" s="81"/>
      <c r="AE381" s="81"/>
      <c r="AF381" s="81"/>
      <c r="AG381" s="81"/>
      <c r="AH381" s="81"/>
      <c r="AI381" s="81"/>
      <c r="AJ381" s="81"/>
      <c r="AK381" s="81"/>
      <c r="AL381" s="81"/>
      <c r="AM381" s="81"/>
      <c r="AN381" s="81"/>
      <c r="AO381" s="81"/>
      <c r="AP381" s="81"/>
      <c r="AQ381" s="81"/>
      <c r="AR381" s="81"/>
      <c r="AS381" s="81"/>
      <c r="AT381" s="81"/>
      <c r="AU381" s="81"/>
      <c r="AV381" s="81"/>
      <c r="AW381" s="81"/>
      <c r="AX381" s="81"/>
      <c r="AY381" s="81"/>
      <c r="AZ381" s="81"/>
      <c r="BA381" s="81"/>
      <c r="BB381" s="81"/>
      <c r="BC381" s="81"/>
      <c r="BD381" s="81"/>
    </row>
    <row r="382" spans="1:56" ht="15" customHeight="1" x14ac:dyDescent="0.25">
      <c r="A382" s="297" t="s">
        <v>274</v>
      </c>
      <c r="B382" s="298"/>
      <c r="C382" s="299"/>
      <c r="D382" s="240" t="s">
        <v>275</v>
      </c>
      <c r="E382" s="12">
        <f>E383</f>
        <v>5707.09</v>
      </c>
      <c r="F382" s="12">
        <f t="shared" ref="F382:G382" si="73">F383</f>
        <v>930</v>
      </c>
      <c r="G382" s="12">
        <f t="shared" si="73"/>
        <v>3231.39</v>
      </c>
      <c r="H382" s="12">
        <f t="shared" ref="H382:H383" si="74">G382/F382*100</f>
        <v>347.46129032258062</v>
      </c>
      <c r="I382" s="85"/>
      <c r="J382" s="85"/>
      <c r="K382" s="85"/>
      <c r="L382" s="85"/>
      <c r="M382" s="85"/>
      <c r="N382" s="85"/>
      <c r="O382" s="85"/>
      <c r="P382" s="85"/>
      <c r="Q382" s="85"/>
      <c r="R382" s="85"/>
      <c r="S382" s="85"/>
      <c r="T382" s="85"/>
      <c r="U382" s="85"/>
      <c r="V382" s="85"/>
      <c r="W382" s="85"/>
      <c r="X382" s="85"/>
      <c r="Y382" s="85"/>
      <c r="Z382" s="85"/>
      <c r="AA382" s="85"/>
      <c r="AB382" s="85"/>
      <c r="AC382" s="85"/>
      <c r="AD382" s="85"/>
      <c r="AE382" s="85"/>
      <c r="AF382" s="85"/>
      <c r="AG382" s="85"/>
      <c r="AH382" s="85"/>
      <c r="AI382" s="85"/>
      <c r="AJ382" s="85"/>
      <c r="AK382" s="85"/>
      <c r="AL382" s="85"/>
      <c r="AM382" s="85"/>
      <c r="AN382" s="85"/>
      <c r="AO382" s="85"/>
      <c r="AP382" s="85"/>
      <c r="AQ382" s="85"/>
      <c r="AR382" s="85"/>
      <c r="AS382" s="85"/>
      <c r="AT382" s="85"/>
      <c r="AU382" s="85"/>
      <c r="AV382" s="85"/>
      <c r="AW382" s="85"/>
      <c r="AX382" s="85"/>
      <c r="AY382" s="85"/>
      <c r="AZ382" s="85"/>
      <c r="BA382" s="85"/>
      <c r="BB382" s="85"/>
      <c r="BC382" s="85"/>
      <c r="BD382" s="85"/>
    </row>
    <row r="383" spans="1:56" ht="24" x14ac:dyDescent="0.25">
      <c r="A383" s="237">
        <v>42</v>
      </c>
      <c r="B383" s="238"/>
      <c r="C383" s="239"/>
      <c r="D383" s="28" t="s">
        <v>98</v>
      </c>
      <c r="E383" s="6">
        <v>5707.09</v>
      </c>
      <c r="F383" s="6">
        <v>930</v>
      </c>
      <c r="G383" s="6">
        <f>SUM(G384:G389)</f>
        <v>3231.39</v>
      </c>
      <c r="H383" s="6">
        <f t="shared" si="74"/>
        <v>347.46129032258062</v>
      </c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7"/>
      <c r="AB383" s="87"/>
      <c r="AC383" s="87"/>
      <c r="AD383" s="87"/>
      <c r="AE383" s="87"/>
      <c r="AF383" s="87"/>
      <c r="AG383" s="87"/>
      <c r="AH383" s="87"/>
      <c r="AI383" s="87"/>
      <c r="AJ383" s="87"/>
      <c r="AK383" s="87"/>
      <c r="AL383" s="87"/>
      <c r="AM383" s="87"/>
      <c r="AN383" s="87"/>
      <c r="AO383" s="87"/>
      <c r="AP383" s="87"/>
      <c r="AQ383" s="87"/>
      <c r="AR383" s="87"/>
      <c r="AS383" s="87"/>
      <c r="AT383" s="87"/>
      <c r="AU383" s="87"/>
      <c r="AV383" s="87"/>
      <c r="AW383" s="87"/>
      <c r="AX383" s="87"/>
      <c r="AY383" s="87"/>
      <c r="AZ383" s="87"/>
      <c r="BA383" s="87"/>
      <c r="BB383" s="87"/>
      <c r="BC383" s="87"/>
      <c r="BD383" s="87"/>
    </row>
    <row r="384" spans="1:56" x14ac:dyDescent="0.25">
      <c r="A384" s="65">
        <v>4221</v>
      </c>
      <c r="B384" s="66"/>
      <c r="C384" s="67"/>
      <c r="D384" s="29" t="s">
        <v>100</v>
      </c>
      <c r="E384" s="11"/>
      <c r="F384" s="11"/>
      <c r="G384" s="11">
        <v>1000</v>
      </c>
      <c r="H384" s="11"/>
      <c r="I384" s="81"/>
      <c r="J384" s="81"/>
      <c r="K384" s="81"/>
      <c r="L384" s="81"/>
      <c r="M384" s="81"/>
      <c r="N384" s="81"/>
      <c r="O384" s="81"/>
      <c r="P384" s="81"/>
      <c r="Q384" s="81"/>
      <c r="R384" s="81"/>
      <c r="S384" s="81"/>
      <c r="T384" s="81"/>
      <c r="U384" s="81"/>
      <c r="V384" s="81"/>
      <c r="W384" s="81"/>
      <c r="X384" s="81"/>
      <c r="Y384" s="81"/>
      <c r="Z384" s="81"/>
      <c r="AA384" s="81"/>
      <c r="AB384" s="81"/>
      <c r="AC384" s="81"/>
      <c r="AD384" s="81"/>
      <c r="AE384" s="81"/>
      <c r="AF384" s="81"/>
      <c r="AG384" s="81"/>
      <c r="AH384" s="81"/>
      <c r="AI384" s="81"/>
      <c r="AJ384" s="81"/>
      <c r="AK384" s="81"/>
      <c r="AL384" s="81"/>
      <c r="AM384" s="81"/>
      <c r="AN384" s="81"/>
      <c r="AO384" s="81"/>
      <c r="AP384" s="81"/>
      <c r="AQ384" s="81"/>
      <c r="AR384" s="81"/>
      <c r="AS384" s="81"/>
      <c r="AT384" s="81"/>
      <c r="AU384" s="81"/>
      <c r="AV384" s="81"/>
      <c r="AW384" s="81"/>
      <c r="AX384" s="81"/>
      <c r="AY384" s="81"/>
      <c r="AZ384" s="81"/>
      <c r="BA384" s="81"/>
      <c r="BB384" s="81"/>
      <c r="BC384" s="81"/>
      <c r="BD384" s="81"/>
    </row>
    <row r="385" spans="1:56" x14ac:dyDescent="0.25">
      <c r="A385" s="65">
        <v>4222</v>
      </c>
      <c r="B385" s="66"/>
      <c r="C385" s="67"/>
      <c r="D385" s="29" t="s">
        <v>101</v>
      </c>
      <c r="E385" s="11"/>
      <c r="F385" s="11"/>
      <c r="G385" s="11">
        <f t="shared" ref="G385" si="75">F385</f>
        <v>0</v>
      </c>
      <c r="H385" s="11"/>
      <c r="I385" s="81"/>
      <c r="J385" s="81"/>
      <c r="K385" s="81"/>
      <c r="L385" s="81"/>
      <c r="M385" s="81"/>
      <c r="N385" s="81"/>
      <c r="O385" s="81"/>
      <c r="P385" s="81"/>
      <c r="Q385" s="81"/>
      <c r="R385" s="81"/>
      <c r="S385" s="81"/>
      <c r="T385" s="81"/>
      <c r="U385" s="81"/>
      <c r="V385" s="81"/>
      <c r="W385" s="81"/>
      <c r="X385" s="81"/>
      <c r="Y385" s="81"/>
      <c r="Z385" s="81"/>
      <c r="AA385" s="81"/>
      <c r="AB385" s="81"/>
      <c r="AC385" s="81"/>
      <c r="AD385" s="81"/>
      <c r="AE385" s="81"/>
      <c r="AF385" s="81"/>
      <c r="AG385" s="81"/>
      <c r="AH385" s="81"/>
      <c r="AI385" s="81"/>
      <c r="AJ385" s="81"/>
      <c r="AK385" s="81"/>
      <c r="AL385" s="81"/>
      <c r="AM385" s="81"/>
      <c r="AN385" s="81"/>
      <c r="AO385" s="81"/>
      <c r="AP385" s="81"/>
      <c r="AQ385" s="81"/>
      <c r="AR385" s="81"/>
      <c r="AS385" s="81"/>
      <c r="AT385" s="81"/>
      <c r="AU385" s="81"/>
      <c r="AV385" s="81"/>
      <c r="AW385" s="81"/>
      <c r="AX385" s="81"/>
      <c r="AY385" s="81"/>
      <c r="AZ385" s="81"/>
      <c r="BA385" s="81"/>
      <c r="BB385" s="81"/>
      <c r="BC385" s="81"/>
      <c r="BD385" s="81"/>
    </row>
    <row r="386" spans="1:56" x14ac:dyDescent="0.25">
      <c r="A386" s="65">
        <v>4223</v>
      </c>
      <c r="B386" s="66"/>
      <c r="C386" s="67"/>
      <c r="D386" s="29" t="s">
        <v>102</v>
      </c>
      <c r="E386" s="11"/>
      <c r="F386" s="11"/>
      <c r="G386" s="11">
        <v>0</v>
      </c>
      <c r="H386" s="11"/>
      <c r="I386" s="81"/>
      <c r="J386" s="81"/>
      <c r="K386" s="81"/>
      <c r="L386" s="81"/>
      <c r="M386" s="81"/>
      <c r="N386" s="81"/>
      <c r="O386" s="81"/>
      <c r="P386" s="81"/>
      <c r="Q386" s="81"/>
      <c r="R386" s="81"/>
      <c r="S386" s="81"/>
      <c r="T386" s="81"/>
      <c r="U386" s="81"/>
      <c r="V386" s="81"/>
      <c r="W386" s="81"/>
      <c r="X386" s="81"/>
      <c r="Y386" s="81"/>
      <c r="Z386" s="81"/>
      <c r="AA386" s="81"/>
      <c r="AB386" s="81"/>
      <c r="AC386" s="81"/>
      <c r="AD386" s="81"/>
      <c r="AE386" s="81"/>
      <c r="AF386" s="81"/>
      <c r="AG386" s="81"/>
      <c r="AH386" s="81"/>
      <c r="AI386" s="81"/>
      <c r="AJ386" s="81"/>
      <c r="AK386" s="81"/>
      <c r="AL386" s="81"/>
      <c r="AM386" s="81"/>
      <c r="AN386" s="81"/>
      <c r="AO386" s="81"/>
      <c r="AP386" s="81"/>
      <c r="AQ386" s="81"/>
      <c r="AR386" s="81"/>
      <c r="AS386" s="81"/>
      <c r="AT386" s="81"/>
      <c r="AU386" s="81"/>
      <c r="AV386" s="81"/>
      <c r="AW386" s="81"/>
      <c r="AX386" s="81"/>
      <c r="AY386" s="81"/>
      <c r="AZ386" s="81"/>
      <c r="BA386" s="81"/>
      <c r="BB386" s="81"/>
      <c r="BC386" s="81"/>
      <c r="BD386" s="81"/>
    </row>
    <row r="387" spans="1:56" x14ac:dyDescent="0.25">
      <c r="A387" s="65">
        <v>4226</v>
      </c>
      <c r="B387" s="66"/>
      <c r="C387" s="67"/>
      <c r="D387" s="29" t="s">
        <v>103</v>
      </c>
      <c r="E387" s="11"/>
      <c r="F387" s="11"/>
      <c r="G387" s="11">
        <f t="shared" ref="G387" si="76">F387</f>
        <v>0</v>
      </c>
      <c r="H387" s="11"/>
      <c r="I387" s="81"/>
      <c r="J387" s="81"/>
      <c r="K387" s="81"/>
      <c r="L387" s="81"/>
      <c r="M387" s="81"/>
      <c r="N387" s="81"/>
      <c r="O387" s="81"/>
      <c r="P387" s="81"/>
      <c r="Q387" s="81"/>
      <c r="R387" s="81"/>
      <c r="S387" s="81"/>
      <c r="T387" s="81"/>
      <c r="U387" s="81"/>
      <c r="V387" s="81"/>
      <c r="W387" s="81"/>
      <c r="X387" s="81"/>
      <c r="Y387" s="81"/>
      <c r="Z387" s="81"/>
      <c r="AA387" s="81"/>
      <c r="AB387" s="81"/>
      <c r="AC387" s="81"/>
      <c r="AD387" s="81"/>
      <c r="AE387" s="81"/>
      <c r="AF387" s="81"/>
      <c r="AG387" s="81"/>
      <c r="AH387" s="81"/>
      <c r="AI387" s="81"/>
      <c r="AJ387" s="81"/>
      <c r="AK387" s="81"/>
      <c r="AL387" s="81"/>
      <c r="AM387" s="81"/>
      <c r="AN387" s="81"/>
      <c r="AO387" s="81"/>
      <c r="AP387" s="81"/>
      <c r="AQ387" s="81"/>
      <c r="AR387" s="81"/>
      <c r="AS387" s="81"/>
      <c r="AT387" s="81"/>
      <c r="AU387" s="81"/>
      <c r="AV387" s="81"/>
      <c r="AW387" s="81"/>
      <c r="AX387" s="81"/>
      <c r="AY387" s="81"/>
      <c r="AZ387" s="81"/>
      <c r="BA387" s="81"/>
      <c r="BB387" s="81"/>
      <c r="BC387" s="81"/>
      <c r="BD387" s="81"/>
    </row>
    <row r="388" spans="1:56" ht="24" x14ac:dyDescent="0.25">
      <c r="A388" s="65">
        <v>4227</v>
      </c>
      <c r="B388" s="66"/>
      <c r="C388" s="67"/>
      <c r="D388" s="29" t="s">
        <v>104</v>
      </c>
      <c r="E388" s="11"/>
      <c r="F388" s="11"/>
      <c r="G388" s="11">
        <v>2231.39</v>
      </c>
      <c r="H388" s="11"/>
      <c r="I388" s="81"/>
      <c r="J388" s="81"/>
      <c r="K388" s="81"/>
      <c r="L388" s="81"/>
      <c r="M388" s="81"/>
      <c r="N388" s="81"/>
      <c r="O388" s="81"/>
      <c r="P388" s="81"/>
      <c r="Q388" s="81"/>
      <c r="R388" s="81"/>
      <c r="S388" s="81"/>
      <c r="T388" s="81"/>
      <c r="U388" s="81"/>
      <c r="V388" s="81"/>
      <c r="W388" s="81"/>
      <c r="X388" s="81"/>
      <c r="Y388" s="81"/>
      <c r="Z388" s="81"/>
      <c r="AA388" s="81"/>
      <c r="AB388" s="81"/>
      <c r="AC388" s="81"/>
      <c r="AD388" s="81"/>
      <c r="AE388" s="81"/>
      <c r="AF388" s="81"/>
      <c r="AG388" s="81"/>
      <c r="AH388" s="81"/>
      <c r="AI388" s="81"/>
      <c r="AJ388" s="81"/>
      <c r="AK388" s="81"/>
      <c r="AL388" s="81"/>
      <c r="AM388" s="81"/>
      <c r="AN388" s="81"/>
      <c r="AO388" s="81"/>
      <c r="AP388" s="81"/>
      <c r="AQ388" s="81"/>
      <c r="AR388" s="81"/>
      <c r="AS388" s="81"/>
      <c r="AT388" s="81"/>
      <c r="AU388" s="81"/>
      <c r="AV388" s="81"/>
      <c r="AW388" s="81"/>
      <c r="AX388" s="81"/>
      <c r="AY388" s="81"/>
      <c r="AZ388" s="81"/>
      <c r="BA388" s="81"/>
      <c r="BB388" s="81"/>
      <c r="BC388" s="81"/>
      <c r="BD388" s="81"/>
    </row>
    <row r="389" spans="1:56" x14ac:dyDescent="0.25">
      <c r="A389" s="65">
        <v>4241</v>
      </c>
      <c r="B389" s="66"/>
      <c r="C389" s="67"/>
      <c r="D389" s="29" t="s">
        <v>106</v>
      </c>
      <c r="E389" s="11"/>
      <c r="F389" s="11"/>
      <c r="G389" s="11">
        <v>0</v>
      </c>
      <c r="H389" s="11"/>
      <c r="I389" s="81"/>
      <c r="J389" s="81"/>
      <c r="K389" s="81"/>
      <c r="L389" s="81"/>
      <c r="M389" s="81"/>
      <c r="N389" s="81"/>
      <c r="O389" s="81"/>
      <c r="P389" s="81"/>
      <c r="Q389" s="81"/>
      <c r="R389" s="81"/>
      <c r="S389" s="81"/>
      <c r="T389" s="81"/>
      <c r="U389" s="81"/>
      <c r="V389" s="81"/>
      <c r="W389" s="81"/>
      <c r="X389" s="81"/>
      <c r="Y389" s="81"/>
      <c r="Z389" s="81"/>
      <c r="AA389" s="81"/>
      <c r="AB389" s="81"/>
      <c r="AC389" s="81"/>
      <c r="AD389" s="81"/>
      <c r="AE389" s="81"/>
      <c r="AF389" s="81"/>
      <c r="AG389" s="81"/>
      <c r="AH389" s="81"/>
      <c r="AI389" s="81"/>
      <c r="AJ389" s="81"/>
      <c r="AK389" s="81"/>
      <c r="AL389" s="81"/>
      <c r="AM389" s="81"/>
      <c r="AN389" s="81"/>
      <c r="AO389" s="81"/>
      <c r="AP389" s="81"/>
      <c r="AQ389" s="81"/>
      <c r="AR389" s="81"/>
      <c r="AS389" s="81"/>
      <c r="AT389" s="81"/>
      <c r="AU389" s="81"/>
      <c r="AV389" s="81"/>
      <c r="AW389" s="81"/>
      <c r="AX389" s="81"/>
      <c r="AY389" s="81"/>
      <c r="AZ389" s="81"/>
      <c r="BA389" s="81"/>
      <c r="BB389" s="81"/>
      <c r="BC389" s="81"/>
      <c r="BD389" s="81"/>
    </row>
    <row r="390" spans="1:56" ht="25.5" x14ac:dyDescent="0.25">
      <c r="A390" s="296" t="s">
        <v>152</v>
      </c>
      <c r="B390" s="296"/>
      <c r="C390" s="296"/>
      <c r="D390" s="61" t="s">
        <v>164</v>
      </c>
      <c r="E390" s="62">
        <f>E391+E395</f>
        <v>17386.690000000002</v>
      </c>
      <c r="F390" s="62">
        <f t="shared" ref="F390" si="77">F391+F395</f>
        <v>29500</v>
      </c>
      <c r="G390" s="62">
        <f>G391+G395</f>
        <v>310.5</v>
      </c>
      <c r="H390" s="62">
        <f t="shared" ref="H390:H438" si="78">G390/F390*100</f>
        <v>1.0525423728813559</v>
      </c>
      <c r="I390" s="90"/>
      <c r="J390" s="90"/>
      <c r="K390" s="90"/>
      <c r="L390" s="90"/>
      <c r="M390" s="90"/>
      <c r="N390" s="90"/>
      <c r="O390" s="90"/>
      <c r="P390" s="90"/>
      <c r="Q390" s="90"/>
      <c r="R390" s="90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0"/>
      <c r="AD390" s="90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0"/>
      <c r="AP390" s="90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0"/>
      <c r="BB390" s="90"/>
      <c r="BC390" s="90"/>
      <c r="BD390" s="90"/>
    </row>
    <row r="391" spans="1:56" x14ac:dyDescent="0.25">
      <c r="A391" s="292" t="s">
        <v>165</v>
      </c>
      <c r="B391" s="292"/>
      <c r="C391" s="292"/>
      <c r="D391" s="52" t="s">
        <v>22</v>
      </c>
      <c r="E391" s="12">
        <f>E392</f>
        <v>2919.9</v>
      </c>
      <c r="F391" s="12">
        <f t="shared" ref="F391:G391" si="79">F392</f>
        <v>1500</v>
      </c>
      <c r="G391" s="12">
        <f t="shared" si="79"/>
        <v>310.5</v>
      </c>
      <c r="H391" s="12">
        <f t="shared" si="78"/>
        <v>20.7</v>
      </c>
      <c r="I391" s="85"/>
      <c r="J391" s="85"/>
      <c r="K391" s="85"/>
      <c r="L391" s="85"/>
      <c r="M391" s="85"/>
      <c r="N391" s="85"/>
      <c r="O391" s="85"/>
      <c r="P391" s="85"/>
      <c r="Q391" s="85"/>
      <c r="R391" s="85"/>
      <c r="S391" s="85"/>
      <c r="T391" s="85"/>
      <c r="U391" s="85"/>
      <c r="V391" s="85"/>
      <c r="W391" s="85"/>
      <c r="X391" s="85"/>
      <c r="Y391" s="85"/>
      <c r="Z391" s="85"/>
      <c r="AA391" s="85"/>
      <c r="AB391" s="85"/>
      <c r="AC391" s="85"/>
      <c r="AD391" s="85"/>
      <c r="AE391" s="85"/>
      <c r="AF391" s="85"/>
      <c r="AG391" s="85"/>
      <c r="AH391" s="85"/>
      <c r="AI391" s="85"/>
      <c r="AJ391" s="85"/>
      <c r="AK391" s="85"/>
      <c r="AL391" s="85"/>
      <c r="AM391" s="85"/>
      <c r="AN391" s="85"/>
      <c r="AO391" s="85"/>
      <c r="AP391" s="85"/>
      <c r="AQ391" s="85"/>
      <c r="AR391" s="85"/>
      <c r="AS391" s="85"/>
      <c r="AT391" s="85"/>
      <c r="AU391" s="85"/>
      <c r="AV391" s="85"/>
      <c r="AW391" s="85"/>
      <c r="AX391" s="85"/>
      <c r="AY391" s="85"/>
      <c r="AZ391" s="85"/>
      <c r="BA391" s="85"/>
      <c r="BB391" s="85"/>
      <c r="BC391" s="85"/>
      <c r="BD391" s="85"/>
    </row>
    <row r="392" spans="1:56" x14ac:dyDescent="0.25">
      <c r="A392" s="33">
        <v>32</v>
      </c>
      <c r="B392" s="63"/>
      <c r="C392" s="64"/>
      <c r="D392" s="28" t="s">
        <v>50</v>
      </c>
      <c r="E392" s="6">
        <v>2919.9</v>
      </c>
      <c r="F392" s="6">
        <v>1500</v>
      </c>
      <c r="G392" s="6">
        <f>SUM(G393:G394)</f>
        <v>310.5</v>
      </c>
      <c r="H392" s="6">
        <f t="shared" si="78"/>
        <v>20.7</v>
      </c>
      <c r="I392" s="87"/>
      <c r="J392" s="87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  <c r="AA392" s="87"/>
      <c r="AB392" s="87"/>
      <c r="AC392" s="87"/>
      <c r="AD392" s="87"/>
      <c r="AE392" s="87"/>
      <c r="AF392" s="87"/>
      <c r="AG392" s="87"/>
      <c r="AH392" s="87"/>
      <c r="AI392" s="87"/>
      <c r="AJ392" s="87"/>
      <c r="AK392" s="87"/>
      <c r="AL392" s="87"/>
      <c r="AM392" s="87"/>
      <c r="AN392" s="87"/>
      <c r="AO392" s="87"/>
      <c r="AP392" s="87"/>
      <c r="AQ392" s="87"/>
      <c r="AR392" s="87"/>
      <c r="AS392" s="87"/>
      <c r="AT392" s="87"/>
      <c r="AU392" s="87"/>
      <c r="AV392" s="87"/>
      <c r="AW392" s="87"/>
      <c r="AX392" s="87"/>
      <c r="AY392" s="87"/>
      <c r="AZ392" s="87"/>
      <c r="BA392" s="87"/>
      <c r="BB392" s="87"/>
      <c r="BC392" s="87"/>
      <c r="BD392" s="87"/>
    </row>
    <row r="393" spans="1:56" ht="24" x14ac:dyDescent="0.25">
      <c r="A393" s="65">
        <v>3224</v>
      </c>
      <c r="B393" s="66"/>
      <c r="C393" s="67"/>
      <c r="D393" s="29" t="s">
        <v>60</v>
      </c>
      <c r="E393" s="11"/>
      <c r="F393" s="11"/>
      <c r="G393" s="11">
        <v>310.5</v>
      </c>
      <c r="H393" s="11"/>
      <c r="I393" s="81"/>
      <c r="J393" s="81"/>
      <c r="K393" s="81"/>
      <c r="L393" s="81"/>
      <c r="M393" s="81"/>
      <c r="N393" s="81"/>
      <c r="O393" s="81"/>
      <c r="P393" s="81"/>
      <c r="Q393" s="81"/>
      <c r="R393" s="81"/>
      <c r="S393" s="81"/>
      <c r="T393" s="81"/>
      <c r="U393" s="81"/>
      <c r="V393" s="81"/>
      <c r="W393" s="81"/>
      <c r="X393" s="81"/>
      <c r="Y393" s="81"/>
      <c r="Z393" s="81"/>
      <c r="AA393" s="81"/>
      <c r="AB393" s="81"/>
      <c r="AC393" s="81"/>
      <c r="AD393" s="81"/>
      <c r="AE393" s="81"/>
      <c r="AF393" s="81"/>
      <c r="AG393" s="81"/>
      <c r="AH393" s="81"/>
      <c r="AI393" s="81"/>
      <c r="AJ393" s="81"/>
      <c r="AK393" s="81"/>
      <c r="AL393" s="81"/>
      <c r="AM393" s="81"/>
      <c r="AN393" s="81"/>
      <c r="AO393" s="81"/>
      <c r="AP393" s="81"/>
      <c r="AQ393" s="81"/>
      <c r="AR393" s="81"/>
      <c r="AS393" s="81"/>
      <c r="AT393" s="81"/>
      <c r="AU393" s="81"/>
      <c r="AV393" s="81"/>
      <c r="AW393" s="81"/>
      <c r="AX393" s="81"/>
      <c r="AY393" s="81"/>
      <c r="AZ393" s="81"/>
      <c r="BA393" s="81"/>
      <c r="BB393" s="81"/>
      <c r="BC393" s="81"/>
      <c r="BD393" s="81"/>
    </row>
    <row r="394" spans="1:56" ht="24" x14ac:dyDescent="0.25">
      <c r="A394" s="65">
        <v>3232</v>
      </c>
      <c r="B394" s="66"/>
      <c r="C394" s="67"/>
      <c r="D394" s="29" t="s">
        <v>65</v>
      </c>
      <c r="E394" s="11"/>
      <c r="F394" s="11"/>
      <c r="G394" s="11">
        <v>0</v>
      </c>
      <c r="H394" s="11"/>
      <c r="I394" s="81"/>
      <c r="J394" s="81"/>
      <c r="K394" s="81"/>
      <c r="L394" s="81"/>
      <c r="M394" s="81"/>
      <c r="N394" s="81"/>
      <c r="O394" s="81"/>
      <c r="P394" s="81"/>
      <c r="Q394" s="81"/>
      <c r="R394" s="81"/>
      <c r="S394" s="81"/>
      <c r="T394" s="81"/>
      <c r="U394" s="81"/>
      <c r="V394" s="81"/>
      <c r="W394" s="81"/>
      <c r="X394" s="81"/>
      <c r="Y394" s="81"/>
      <c r="Z394" s="81"/>
      <c r="AA394" s="81"/>
      <c r="AB394" s="81"/>
      <c r="AC394" s="81"/>
      <c r="AD394" s="81"/>
      <c r="AE394" s="81"/>
      <c r="AF394" s="81"/>
      <c r="AG394" s="81"/>
      <c r="AH394" s="81"/>
      <c r="AI394" s="81"/>
      <c r="AJ394" s="81"/>
      <c r="AK394" s="81"/>
      <c r="AL394" s="81"/>
      <c r="AM394" s="81"/>
      <c r="AN394" s="81"/>
      <c r="AO394" s="81"/>
      <c r="AP394" s="81"/>
      <c r="AQ394" s="81"/>
      <c r="AR394" s="81"/>
      <c r="AS394" s="81"/>
      <c r="AT394" s="81"/>
      <c r="AU394" s="81"/>
      <c r="AV394" s="81"/>
      <c r="AW394" s="81"/>
      <c r="AX394" s="81"/>
      <c r="AY394" s="81"/>
      <c r="AZ394" s="81"/>
      <c r="BA394" s="81"/>
      <c r="BB394" s="81"/>
      <c r="BC394" s="81"/>
      <c r="BD394" s="81"/>
    </row>
    <row r="395" spans="1:56" ht="15" customHeight="1" x14ac:dyDescent="0.25">
      <c r="A395" s="297" t="s">
        <v>278</v>
      </c>
      <c r="B395" s="298"/>
      <c r="C395" s="299"/>
      <c r="D395" s="240" t="s">
        <v>268</v>
      </c>
      <c r="E395" s="12">
        <f>E396</f>
        <v>14466.79</v>
      </c>
      <c r="F395" s="12">
        <f t="shared" ref="F395:G395" si="80">F396</f>
        <v>28000</v>
      </c>
      <c r="G395" s="12">
        <f t="shared" si="80"/>
        <v>0</v>
      </c>
      <c r="H395" s="12">
        <f t="shared" si="78"/>
        <v>0</v>
      </c>
      <c r="I395" s="85"/>
      <c r="J395" s="85"/>
      <c r="K395" s="85"/>
      <c r="L395" s="85"/>
      <c r="M395" s="85"/>
      <c r="N395" s="85"/>
      <c r="O395" s="85"/>
      <c r="P395" s="85"/>
      <c r="Q395" s="85"/>
      <c r="R395" s="85"/>
      <c r="S395" s="85"/>
      <c r="T395" s="85"/>
      <c r="U395" s="85"/>
      <c r="V395" s="85"/>
      <c r="W395" s="85"/>
      <c r="X395" s="85"/>
      <c r="Y395" s="85"/>
      <c r="Z395" s="85"/>
      <c r="AA395" s="85"/>
      <c r="AB395" s="85"/>
      <c r="AC395" s="85"/>
      <c r="AD395" s="85"/>
      <c r="AE395" s="85"/>
      <c r="AF395" s="85"/>
      <c r="AG395" s="85"/>
      <c r="AH395" s="85"/>
      <c r="AI395" s="85"/>
      <c r="AJ395" s="85"/>
      <c r="AK395" s="85"/>
      <c r="AL395" s="85"/>
      <c r="AM395" s="85"/>
      <c r="AN395" s="85"/>
      <c r="AO395" s="85"/>
      <c r="AP395" s="85"/>
      <c r="AQ395" s="85"/>
      <c r="AR395" s="85"/>
      <c r="AS395" s="85"/>
      <c r="AT395" s="85"/>
      <c r="AU395" s="85"/>
      <c r="AV395" s="85"/>
      <c r="AW395" s="85"/>
      <c r="AX395" s="85"/>
      <c r="AY395" s="85"/>
      <c r="AZ395" s="85"/>
      <c r="BA395" s="85"/>
      <c r="BB395" s="85"/>
      <c r="BC395" s="85"/>
      <c r="BD395" s="85"/>
    </row>
    <row r="396" spans="1:56" x14ac:dyDescent="0.25">
      <c r="A396" s="33">
        <v>32</v>
      </c>
      <c r="B396" s="78"/>
      <c r="C396" s="79"/>
      <c r="D396" s="28" t="s">
        <v>50</v>
      </c>
      <c r="E396" s="6">
        <v>14466.79</v>
      </c>
      <c r="F396" s="6">
        <v>28000</v>
      </c>
      <c r="G396" s="6">
        <f>SUM(G397:G398)</f>
        <v>0</v>
      </c>
      <c r="H396" s="6">
        <f t="shared" si="78"/>
        <v>0</v>
      </c>
      <c r="I396" s="87"/>
      <c r="J396" s="87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  <c r="AA396" s="87"/>
      <c r="AB396" s="87"/>
      <c r="AC396" s="87"/>
      <c r="AD396" s="87"/>
      <c r="AE396" s="87"/>
      <c r="AF396" s="87"/>
      <c r="AG396" s="87"/>
      <c r="AH396" s="87"/>
      <c r="AI396" s="87"/>
      <c r="AJ396" s="87"/>
      <c r="AK396" s="87"/>
      <c r="AL396" s="87"/>
      <c r="AM396" s="87"/>
      <c r="AN396" s="87"/>
      <c r="AO396" s="87"/>
      <c r="AP396" s="87"/>
      <c r="AQ396" s="87"/>
      <c r="AR396" s="87"/>
      <c r="AS396" s="87"/>
      <c r="AT396" s="87"/>
      <c r="AU396" s="87"/>
      <c r="AV396" s="87"/>
      <c r="AW396" s="87"/>
      <c r="AX396" s="87"/>
      <c r="AY396" s="87"/>
      <c r="AZ396" s="87"/>
      <c r="BA396" s="87"/>
      <c r="BB396" s="87"/>
      <c r="BC396" s="87"/>
      <c r="BD396" s="87"/>
    </row>
    <row r="397" spans="1:56" ht="24" x14ac:dyDescent="0.25">
      <c r="A397" s="65">
        <v>3224</v>
      </c>
      <c r="B397" s="54"/>
      <c r="C397" s="55"/>
      <c r="D397" s="29" t="s">
        <v>60</v>
      </c>
      <c r="E397" s="11"/>
      <c r="F397" s="11"/>
      <c r="G397" s="11">
        <f t="shared" ref="G397:G412" si="81">F397</f>
        <v>0</v>
      </c>
      <c r="H397" s="11"/>
      <c r="I397" s="81"/>
      <c r="J397" s="81"/>
      <c r="K397" s="81"/>
      <c r="L397" s="81"/>
      <c r="M397" s="81"/>
      <c r="N397" s="81"/>
      <c r="O397" s="81"/>
      <c r="P397" s="81"/>
      <c r="Q397" s="81"/>
      <c r="R397" s="81"/>
      <c r="S397" s="81"/>
      <c r="T397" s="81"/>
      <c r="U397" s="81"/>
      <c r="V397" s="81"/>
      <c r="W397" s="81"/>
      <c r="X397" s="81"/>
      <c r="Y397" s="81"/>
      <c r="Z397" s="81"/>
      <c r="AA397" s="81"/>
      <c r="AB397" s="81"/>
      <c r="AC397" s="81"/>
      <c r="AD397" s="81"/>
      <c r="AE397" s="81"/>
      <c r="AF397" s="81"/>
      <c r="AG397" s="81"/>
      <c r="AH397" s="81"/>
      <c r="AI397" s="81"/>
      <c r="AJ397" s="81"/>
      <c r="AK397" s="81"/>
      <c r="AL397" s="81"/>
      <c r="AM397" s="81"/>
      <c r="AN397" s="81"/>
      <c r="AO397" s="81"/>
      <c r="AP397" s="81"/>
      <c r="AQ397" s="81"/>
      <c r="AR397" s="81"/>
      <c r="AS397" s="81"/>
      <c r="AT397" s="81"/>
      <c r="AU397" s="81"/>
      <c r="AV397" s="81"/>
      <c r="AW397" s="81"/>
      <c r="AX397" s="81"/>
      <c r="AY397" s="81"/>
      <c r="AZ397" s="81"/>
      <c r="BA397" s="81"/>
      <c r="BB397" s="81"/>
      <c r="BC397" s="81"/>
      <c r="BD397" s="81"/>
    </row>
    <row r="398" spans="1:56" ht="24" x14ac:dyDescent="0.25">
      <c r="A398" s="65">
        <v>3232</v>
      </c>
      <c r="B398" s="54"/>
      <c r="C398" s="55"/>
      <c r="D398" s="29" t="s">
        <v>65</v>
      </c>
      <c r="E398" s="11"/>
      <c r="F398" s="11"/>
      <c r="G398" s="11">
        <v>0</v>
      </c>
      <c r="H398" s="11"/>
      <c r="I398" s="81"/>
      <c r="J398" s="81"/>
      <c r="K398" s="81"/>
      <c r="L398" s="81"/>
      <c r="M398" s="81"/>
      <c r="N398" s="81"/>
      <c r="O398" s="81"/>
      <c r="P398" s="81"/>
      <c r="Q398" s="81"/>
      <c r="R398" s="81"/>
      <c r="S398" s="81"/>
      <c r="T398" s="81"/>
      <c r="U398" s="81"/>
      <c r="V398" s="81"/>
      <c r="W398" s="81"/>
      <c r="X398" s="81"/>
      <c r="Y398" s="81"/>
      <c r="Z398" s="81"/>
      <c r="AA398" s="81"/>
      <c r="AB398" s="81"/>
      <c r="AC398" s="81"/>
      <c r="AD398" s="81"/>
      <c r="AE398" s="81"/>
      <c r="AF398" s="81"/>
      <c r="AG398" s="81"/>
      <c r="AH398" s="81"/>
      <c r="AI398" s="81"/>
      <c r="AJ398" s="81"/>
      <c r="AK398" s="81"/>
      <c r="AL398" s="81"/>
      <c r="AM398" s="81"/>
      <c r="AN398" s="81"/>
      <c r="AO398" s="81"/>
      <c r="AP398" s="81"/>
      <c r="AQ398" s="81"/>
      <c r="AR398" s="81"/>
      <c r="AS398" s="81"/>
      <c r="AT398" s="81"/>
      <c r="AU398" s="81"/>
      <c r="AV398" s="81"/>
      <c r="AW398" s="81"/>
      <c r="AX398" s="81"/>
      <c r="AY398" s="81"/>
      <c r="AZ398" s="81"/>
      <c r="BA398" s="81"/>
      <c r="BB398" s="81"/>
      <c r="BC398" s="81"/>
      <c r="BD398" s="81"/>
    </row>
    <row r="399" spans="1:56" x14ac:dyDescent="0.25">
      <c r="A399" s="296" t="s">
        <v>166</v>
      </c>
      <c r="B399" s="296"/>
      <c r="C399" s="296"/>
      <c r="D399" s="61" t="s">
        <v>167</v>
      </c>
      <c r="E399" s="62">
        <f>E400+E414</f>
        <v>53089.120000000003</v>
      </c>
      <c r="F399" s="62">
        <f>F400+F414</f>
        <v>67300</v>
      </c>
      <c r="G399" s="62">
        <f>G400+G414</f>
        <v>74349.67</v>
      </c>
      <c r="H399" s="62">
        <f t="shared" si="78"/>
        <v>110.47499257057949</v>
      </c>
      <c r="I399" s="90"/>
      <c r="J399" s="90"/>
      <c r="K399" s="90"/>
      <c r="L399" s="90"/>
      <c r="M399" s="90"/>
      <c r="N399" s="90"/>
      <c r="O399" s="90"/>
      <c r="P399" s="90"/>
      <c r="Q399" s="90"/>
      <c r="R399" s="90"/>
      <c r="S399" s="90"/>
      <c r="T399" s="90"/>
      <c r="U399" s="90"/>
      <c r="V399" s="90"/>
      <c r="W399" s="90"/>
      <c r="X399" s="90"/>
      <c r="Y399" s="90"/>
      <c r="Z399" s="90"/>
      <c r="AA399" s="90"/>
      <c r="AB399" s="90"/>
      <c r="AC399" s="90"/>
      <c r="AD399" s="90"/>
      <c r="AE399" s="90"/>
      <c r="AF399" s="90"/>
      <c r="AG399" s="90"/>
      <c r="AH399" s="90"/>
      <c r="AI399" s="90"/>
      <c r="AJ399" s="90"/>
      <c r="AK399" s="90"/>
      <c r="AL399" s="90"/>
      <c r="AM399" s="90"/>
      <c r="AN399" s="90"/>
      <c r="AO399" s="90"/>
      <c r="AP399" s="90"/>
      <c r="AQ399" s="90"/>
      <c r="AR399" s="90"/>
      <c r="AS399" s="90"/>
      <c r="AT399" s="90"/>
      <c r="AU399" s="90"/>
      <c r="AV399" s="90"/>
      <c r="AW399" s="90"/>
      <c r="AX399" s="90"/>
      <c r="AY399" s="90"/>
      <c r="AZ399" s="90"/>
      <c r="BA399" s="90"/>
      <c r="BB399" s="90"/>
      <c r="BC399" s="90"/>
      <c r="BD399" s="90"/>
    </row>
    <row r="400" spans="1:56" ht="15" customHeight="1" x14ac:dyDescent="0.25">
      <c r="A400" s="297" t="s">
        <v>276</v>
      </c>
      <c r="B400" s="298"/>
      <c r="C400" s="299"/>
      <c r="D400" s="240" t="s">
        <v>280</v>
      </c>
      <c r="E400" s="12">
        <f>E404</f>
        <v>53089.120000000003</v>
      </c>
      <c r="F400" s="12">
        <f t="shared" ref="F400" si="82">F404</f>
        <v>54000</v>
      </c>
      <c r="G400" s="12">
        <f>G401+G404</f>
        <v>0</v>
      </c>
      <c r="H400" s="12">
        <f t="shared" si="78"/>
        <v>0</v>
      </c>
      <c r="I400" s="85"/>
      <c r="J400" s="85"/>
      <c r="K400" s="85"/>
      <c r="L400" s="85"/>
      <c r="M400" s="85"/>
      <c r="N400" s="85"/>
      <c r="O400" s="85"/>
      <c r="P400" s="85"/>
      <c r="Q400" s="85"/>
      <c r="R400" s="85"/>
      <c r="S400" s="85"/>
      <c r="T400" s="85"/>
      <c r="U400" s="85"/>
      <c r="V400" s="85"/>
      <c r="W400" s="85"/>
      <c r="X400" s="85"/>
      <c r="Y400" s="85"/>
      <c r="Z400" s="85"/>
      <c r="AA400" s="85"/>
      <c r="AB400" s="85"/>
      <c r="AC400" s="85"/>
      <c r="AD400" s="85"/>
      <c r="AE400" s="85"/>
      <c r="AF400" s="85"/>
      <c r="AG400" s="85"/>
      <c r="AH400" s="85"/>
      <c r="AI400" s="85"/>
      <c r="AJ400" s="85"/>
      <c r="AK400" s="85"/>
      <c r="AL400" s="85"/>
      <c r="AM400" s="85"/>
      <c r="AN400" s="85"/>
      <c r="AO400" s="85"/>
      <c r="AP400" s="85"/>
      <c r="AQ400" s="85"/>
      <c r="AR400" s="85"/>
      <c r="AS400" s="85"/>
      <c r="AT400" s="85"/>
      <c r="AU400" s="85"/>
      <c r="AV400" s="85"/>
      <c r="AW400" s="85"/>
      <c r="AX400" s="85"/>
      <c r="AY400" s="85"/>
      <c r="AZ400" s="85"/>
      <c r="BA400" s="85"/>
      <c r="BB400" s="85"/>
      <c r="BC400" s="85"/>
      <c r="BD400" s="85"/>
    </row>
    <row r="401" spans="1:56" x14ac:dyDescent="0.25">
      <c r="A401" s="33">
        <v>31</v>
      </c>
      <c r="B401" s="63"/>
      <c r="C401" s="64"/>
      <c r="D401" s="27" t="s">
        <v>42</v>
      </c>
      <c r="E401" s="6">
        <v>1327.24</v>
      </c>
      <c r="F401" s="6">
        <v>0</v>
      </c>
      <c r="G401" s="6">
        <f>SUM(G402:G403)</f>
        <v>0</v>
      </c>
      <c r="H401" s="6">
        <v>0</v>
      </c>
      <c r="I401" s="87"/>
      <c r="J401" s="87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  <c r="AA401" s="87"/>
      <c r="AB401" s="87"/>
      <c r="AC401" s="87"/>
      <c r="AD401" s="87"/>
      <c r="AE401" s="87"/>
      <c r="AF401" s="87"/>
      <c r="AG401" s="87"/>
      <c r="AH401" s="87"/>
      <c r="AI401" s="87"/>
      <c r="AJ401" s="87"/>
      <c r="AK401" s="87"/>
      <c r="AL401" s="87"/>
      <c r="AM401" s="87"/>
      <c r="AN401" s="87"/>
      <c r="AO401" s="87"/>
      <c r="AP401" s="87"/>
      <c r="AQ401" s="87"/>
      <c r="AR401" s="87"/>
      <c r="AS401" s="87"/>
      <c r="AT401" s="87"/>
      <c r="AU401" s="87"/>
      <c r="AV401" s="87"/>
      <c r="AW401" s="87"/>
      <c r="AX401" s="87"/>
      <c r="AY401" s="87"/>
      <c r="AZ401" s="87"/>
      <c r="BA401" s="87"/>
      <c r="BB401" s="87"/>
      <c r="BC401" s="87"/>
      <c r="BD401" s="87"/>
    </row>
    <row r="402" spans="1:56" x14ac:dyDescent="0.25">
      <c r="A402" s="65">
        <v>3111</v>
      </c>
      <c r="B402" s="66"/>
      <c r="C402" s="67"/>
      <c r="D402" s="25" t="s">
        <v>44</v>
      </c>
      <c r="E402" s="11"/>
      <c r="F402" s="11"/>
      <c r="G402" s="11">
        <f t="shared" ref="G402" si="83">F402</f>
        <v>0</v>
      </c>
      <c r="H402" s="11"/>
      <c r="I402" s="81"/>
      <c r="J402" s="81"/>
      <c r="K402" s="81"/>
      <c r="L402" s="81"/>
      <c r="M402" s="81"/>
      <c r="N402" s="81"/>
      <c r="O402" s="81"/>
      <c r="P402" s="81"/>
      <c r="Q402" s="81"/>
      <c r="R402" s="81"/>
      <c r="S402" s="81"/>
      <c r="T402" s="81"/>
      <c r="U402" s="81"/>
      <c r="V402" s="81"/>
      <c r="W402" s="81"/>
      <c r="X402" s="81"/>
      <c r="Y402" s="81"/>
      <c r="Z402" s="81"/>
      <c r="AA402" s="81"/>
      <c r="AB402" s="81"/>
      <c r="AC402" s="81"/>
      <c r="AD402" s="81"/>
      <c r="AE402" s="81"/>
      <c r="AF402" s="81"/>
      <c r="AG402" s="81"/>
      <c r="AH402" s="81"/>
      <c r="AI402" s="81"/>
      <c r="AJ402" s="81"/>
      <c r="AK402" s="81"/>
      <c r="AL402" s="81"/>
      <c r="AM402" s="81"/>
      <c r="AN402" s="81"/>
      <c r="AO402" s="81"/>
      <c r="AP402" s="81"/>
      <c r="AQ402" s="81"/>
      <c r="AR402" s="81"/>
      <c r="AS402" s="81"/>
      <c r="AT402" s="81"/>
      <c r="AU402" s="81"/>
      <c r="AV402" s="81"/>
      <c r="AW402" s="81"/>
      <c r="AX402" s="81"/>
      <c r="AY402" s="81"/>
      <c r="AZ402" s="81"/>
      <c r="BA402" s="81"/>
      <c r="BB402" s="81"/>
      <c r="BC402" s="81"/>
      <c r="BD402" s="81"/>
    </row>
    <row r="403" spans="1:56" x14ac:dyDescent="0.25">
      <c r="A403" s="65">
        <v>3121</v>
      </c>
      <c r="B403" s="66"/>
      <c r="C403" s="67"/>
      <c r="D403" s="25" t="s">
        <v>45</v>
      </c>
      <c r="E403" s="11"/>
      <c r="F403" s="11"/>
      <c r="G403" s="11">
        <v>0</v>
      </c>
      <c r="H403" s="11"/>
      <c r="I403" s="81"/>
      <c r="J403" s="81"/>
      <c r="K403" s="81"/>
      <c r="L403" s="81"/>
      <c r="M403" s="81"/>
      <c r="N403" s="81"/>
      <c r="O403" s="81"/>
      <c r="P403" s="81"/>
      <c r="Q403" s="81"/>
      <c r="R403" s="81"/>
      <c r="S403" s="81"/>
      <c r="T403" s="81"/>
      <c r="U403" s="81"/>
      <c r="V403" s="81"/>
      <c r="W403" s="81"/>
      <c r="X403" s="81"/>
      <c r="Y403" s="81"/>
      <c r="Z403" s="81"/>
      <c r="AA403" s="81"/>
      <c r="AB403" s="81"/>
      <c r="AC403" s="81"/>
      <c r="AD403" s="81"/>
      <c r="AE403" s="81"/>
      <c r="AF403" s="81"/>
      <c r="AG403" s="81"/>
      <c r="AH403" s="81"/>
      <c r="AI403" s="81"/>
      <c r="AJ403" s="81"/>
      <c r="AK403" s="81"/>
      <c r="AL403" s="81"/>
      <c r="AM403" s="81"/>
      <c r="AN403" s="81"/>
      <c r="AO403" s="81"/>
      <c r="AP403" s="81"/>
      <c r="AQ403" s="81"/>
      <c r="AR403" s="81"/>
      <c r="AS403" s="81"/>
      <c r="AT403" s="81"/>
      <c r="AU403" s="81"/>
      <c r="AV403" s="81"/>
      <c r="AW403" s="81"/>
      <c r="AX403" s="81"/>
      <c r="AY403" s="81"/>
      <c r="AZ403" s="81"/>
      <c r="BA403" s="81"/>
      <c r="BB403" s="81"/>
      <c r="BC403" s="81"/>
      <c r="BD403" s="81"/>
    </row>
    <row r="404" spans="1:56" x14ac:dyDescent="0.25">
      <c r="A404" s="56" t="s">
        <v>138</v>
      </c>
      <c r="B404" s="78"/>
      <c r="C404" s="79"/>
      <c r="D404" s="28" t="s">
        <v>50</v>
      </c>
      <c r="E404" s="6">
        <v>53089.120000000003</v>
      </c>
      <c r="F404" s="6">
        <v>54000</v>
      </c>
      <c r="G404" s="6">
        <f>SUM(G405:G413)</f>
        <v>0</v>
      </c>
      <c r="H404" s="6">
        <f t="shared" si="78"/>
        <v>0</v>
      </c>
      <c r="I404" s="87"/>
      <c r="J404" s="87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  <c r="AA404" s="87"/>
      <c r="AB404" s="87"/>
      <c r="AC404" s="87"/>
      <c r="AD404" s="87"/>
      <c r="AE404" s="87"/>
      <c r="AF404" s="87"/>
      <c r="AG404" s="87"/>
      <c r="AH404" s="87"/>
      <c r="AI404" s="87"/>
      <c r="AJ404" s="87"/>
      <c r="AK404" s="87"/>
      <c r="AL404" s="87"/>
      <c r="AM404" s="87"/>
      <c r="AN404" s="87"/>
      <c r="AO404" s="87"/>
      <c r="AP404" s="87"/>
      <c r="AQ404" s="87"/>
      <c r="AR404" s="87"/>
      <c r="AS404" s="87"/>
      <c r="AT404" s="87"/>
      <c r="AU404" s="87"/>
      <c r="AV404" s="87"/>
      <c r="AW404" s="87"/>
      <c r="AX404" s="87"/>
      <c r="AY404" s="87"/>
      <c r="AZ404" s="87"/>
      <c r="BA404" s="87"/>
      <c r="BB404" s="87"/>
      <c r="BC404" s="87"/>
      <c r="BD404" s="87"/>
    </row>
    <row r="405" spans="1:56" x14ac:dyDescent="0.25">
      <c r="A405" s="53" t="s">
        <v>84</v>
      </c>
      <c r="B405" s="54"/>
      <c r="C405" s="55"/>
      <c r="D405" s="29" t="s">
        <v>52</v>
      </c>
      <c r="E405" s="11"/>
      <c r="F405" s="11"/>
      <c r="G405" s="11">
        <v>0</v>
      </c>
      <c r="H405" s="11"/>
      <c r="I405" s="89"/>
      <c r="J405" s="81"/>
      <c r="K405" s="81"/>
      <c r="L405" s="81"/>
      <c r="M405" s="81"/>
      <c r="N405" s="81"/>
      <c r="O405" s="81"/>
      <c r="P405" s="81"/>
      <c r="Q405" s="81"/>
      <c r="R405" s="81"/>
      <c r="S405" s="81"/>
      <c r="T405" s="81"/>
      <c r="U405" s="81"/>
      <c r="V405" s="81"/>
      <c r="W405" s="81"/>
      <c r="X405" s="81"/>
      <c r="Y405" s="81"/>
      <c r="Z405" s="81"/>
      <c r="AA405" s="81"/>
      <c r="AB405" s="81"/>
      <c r="AC405" s="81"/>
      <c r="AD405" s="81"/>
      <c r="AE405" s="81"/>
      <c r="AF405" s="81"/>
      <c r="AG405" s="81"/>
      <c r="AH405" s="81"/>
      <c r="AI405" s="81"/>
      <c r="AJ405" s="81"/>
      <c r="AK405" s="81"/>
      <c r="AL405" s="81"/>
      <c r="AM405" s="81"/>
      <c r="AN405" s="81"/>
      <c r="AO405" s="81"/>
      <c r="AP405" s="81"/>
      <c r="AQ405" s="81"/>
      <c r="AR405" s="81"/>
      <c r="AS405" s="81"/>
      <c r="AT405" s="81"/>
      <c r="AU405" s="81"/>
      <c r="AV405" s="81"/>
      <c r="AW405" s="81"/>
      <c r="AX405" s="81"/>
      <c r="AY405" s="81"/>
      <c r="AZ405" s="81"/>
      <c r="BA405" s="81"/>
      <c r="BB405" s="81"/>
      <c r="BC405" s="81"/>
      <c r="BD405" s="81"/>
    </row>
    <row r="406" spans="1:56" x14ac:dyDescent="0.25">
      <c r="A406" s="53" t="s">
        <v>85</v>
      </c>
      <c r="B406" s="54"/>
      <c r="C406" s="55"/>
      <c r="D406" s="29" t="s">
        <v>54</v>
      </c>
      <c r="E406" s="11"/>
      <c r="F406" s="11"/>
      <c r="G406" s="11">
        <v>0</v>
      </c>
      <c r="H406" s="11"/>
      <c r="I406" s="81"/>
      <c r="J406" s="81"/>
      <c r="K406" s="81"/>
      <c r="L406" s="81"/>
      <c r="M406" s="81"/>
      <c r="N406" s="81"/>
      <c r="O406" s="81"/>
      <c r="P406" s="81"/>
      <c r="Q406" s="81"/>
      <c r="R406" s="81"/>
      <c r="S406" s="81"/>
      <c r="T406" s="81"/>
      <c r="U406" s="81"/>
      <c r="V406" s="81"/>
      <c r="W406" s="81"/>
      <c r="X406" s="81"/>
      <c r="Y406" s="81"/>
      <c r="Z406" s="81"/>
      <c r="AA406" s="81"/>
      <c r="AB406" s="81"/>
      <c r="AC406" s="81"/>
      <c r="AD406" s="81"/>
      <c r="AE406" s="81"/>
      <c r="AF406" s="81"/>
      <c r="AG406" s="81"/>
      <c r="AH406" s="81"/>
      <c r="AI406" s="81"/>
      <c r="AJ406" s="81"/>
      <c r="AK406" s="81"/>
      <c r="AL406" s="81"/>
      <c r="AM406" s="81"/>
      <c r="AN406" s="81"/>
      <c r="AO406" s="81"/>
      <c r="AP406" s="81"/>
      <c r="AQ406" s="81"/>
      <c r="AR406" s="81"/>
      <c r="AS406" s="81"/>
      <c r="AT406" s="81"/>
      <c r="AU406" s="81"/>
      <c r="AV406" s="81"/>
      <c r="AW406" s="81"/>
      <c r="AX406" s="81"/>
      <c r="AY406" s="81"/>
      <c r="AZ406" s="81"/>
      <c r="BA406" s="81"/>
      <c r="BB406" s="81"/>
      <c r="BC406" s="81"/>
      <c r="BD406" s="81"/>
    </row>
    <row r="407" spans="1:56" ht="24" x14ac:dyDescent="0.25">
      <c r="A407" s="53" t="s">
        <v>168</v>
      </c>
      <c r="B407" s="54"/>
      <c r="C407" s="55"/>
      <c r="D407" s="29" t="s">
        <v>57</v>
      </c>
      <c r="E407" s="11"/>
      <c r="F407" s="11"/>
      <c r="G407" s="11">
        <f t="shared" si="81"/>
        <v>0</v>
      </c>
      <c r="H407" s="11"/>
      <c r="I407" s="81"/>
      <c r="J407" s="81"/>
      <c r="K407" s="81"/>
      <c r="L407" s="81"/>
      <c r="M407" s="81"/>
      <c r="N407" s="81"/>
      <c r="O407" s="81"/>
      <c r="P407" s="81"/>
      <c r="Q407" s="81"/>
      <c r="R407" s="81"/>
      <c r="S407" s="81"/>
      <c r="T407" s="81"/>
      <c r="U407" s="81"/>
      <c r="V407" s="81"/>
      <c r="W407" s="81"/>
      <c r="X407" s="81"/>
      <c r="Y407" s="81"/>
      <c r="Z407" s="81"/>
      <c r="AA407" s="81"/>
      <c r="AB407" s="81"/>
      <c r="AC407" s="81"/>
      <c r="AD407" s="81"/>
      <c r="AE407" s="81"/>
      <c r="AF407" s="81"/>
      <c r="AG407" s="81"/>
      <c r="AH407" s="81"/>
      <c r="AI407" s="81"/>
      <c r="AJ407" s="81"/>
      <c r="AK407" s="81"/>
      <c r="AL407" s="81"/>
      <c r="AM407" s="81"/>
      <c r="AN407" s="81"/>
      <c r="AO407" s="81"/>
      <c r="AP407" s="81"/>
      <c r="AQ407" s="81"/>
      <c r="AR407" s="81"/>
      <c r="AS407" s="81"/>
      <c r="AT407" s="81"/>
      <c r="AU407" s="81"/>
      <c r="AV407" s="81"/>
      <c r="AW407" s="81"/>
      <c r="AX407" s="81"/>
      <c r="AY407" s="81"/>
      <c r="AZ407" s="81"/>
      <c r="BA407" s="81"/>
      <c r="BB407" s="81"/>
      <c r="BC407" s="81"/>
      <c r="BD407" s="81"/>
    </row>
    <row r="408" spans="1:56" x14ac:dyDescent="0.25">
      <c r="A408" s="53">
        <v>3225</v>
      </c>
      <c r="B408" s="54"/>
      <c r="C408" s="55"/>
      <c r="D408" s="29" t="s">
        <v>80</v>
      </c>
      <c r="E408" s="11"/>
      <c r="F408" s="11"/>
      <c r="G408" s="11">
        <v>0</v>
      </c>
      <c r="H408" s="11"/>
      <c r="I408" s="81"/>
      <c r="J408" s="81"/>
      <c r="K408" s="81"/>
      <c r="L408" s="81"/>
      <c r="M408" s="81"/>
      <c r="N408" s="81"/>
      <c r="O408" s="81"/>
      <c r="P408" s="81"/>
      <c r="Q408" s="81"/>
      <c r="R408" s="81"/>
      <c r="S408" s="81"/>
      <c r="T408" s="81"/>
      <c r="U408" s="81"/>
      <c r="V408" s="81"/>
      <c r="W408" s="81"/>
      <c r="X408" s="81"/>
      <c r="Y408" s="81"/>
      <c r="Z408" s="81"/>
      <c r="AA408" s="81"/>
      <c r="AB408" s="81"/>
      <c r="AC408" s="81"/>
      <c r="AD408" s="81"/>
      <c r="AE408" s="81"/>
      <c r="AF408" s="81"/>
      <c r="AG408" s="81"/>
      <c r="AH408" s="81"/>
      <c r="AI408" s="81"/>
      <c r="AJ408" s="81"/>
      <c r="AK408" s="81"/>
      <c r="AL408" s="81"/>
      <c r="AM408" s="81"/>
      <c r="AN408" s="81"/>
      <c r="AO408" s="81"/>
      <c r="AP408" s="81"/>
      <c r="AQ408" s="81"/>
      <c r="AR408" s="81"/>
      <c r="AS408" s="81"/>
      <c r="AT408" s="81"/>
      <c r="AU408" s="81"/>
      <c r="AV408" s="81"/>
      <c r="AW408" s="81"/>
      <c r="AX408" s="81"/>
      <c r="AY408" s="81"/>
      <c r="AZ408" s="81"/>
      <c r="BA408" s="81"/>
      <c r="BB408" s="81"/>
      <c r="BC408" s="81"/>
      <c r="BD408" s="81"/>
    </row>
    <row r="409" spans="1:56" x14ac:dyDescent="0.25">
      <c r="A409" s="53" t="s">
        <v>169</v>
      </c>
      <c r="B409" s="54"/>
      <c r="C409" s="55"/>
      <c r="D409" s="29" t="s">
        <v>64</v>
      </c>
      <c r="E409" s="11"/>
      <c r="F409" s="11"/>
      <c r="G409" s="11">
        <f t="shared" si="81"/>
        <v>0</v>
      </c>
      <c r="H409" s="11"/>
      <c r="I409" s="81"/>
      <c r="J409" s="81"/>
      <c r="K409" s="81"/>
      <c r="L409" s="81"/>
      <c r="M409" s="81"/>
      <c r="N409" s="81"/>
      <c r="O409" s="81"/>
      <c r="P409" s="81"/>
      <c r="Q409" s="81"/>
      <c r="R409" s="81"/>
      <c r="S409" s="81"/>
      <c r="T409" s="81"/>
      <c r="U409" s="81"/>
      <c r="V409" s="81"/>
      <c r="W409" s="81"/>
      <c r="X409" s="81"/>
      <c r="Y409" s="81"/>
      <c r="Z409" s="81"/>
      <c r="AA409" s="81"/>
      <c r="AB409" s="81"/>
      <c r="AC409" s="81"/>
      <c r="AD409" s="81"/>
      <c r="AE409" s="81"/>
      <c r="AF409" s="81"/>
      <c r="AG409" s="81"/>
      <c r="AH409" s="81"/>
      <c r="AI409" s="81"/>
      <c r="AJ409" s="81"/>
      <c r="AK409" s="81"/>
      <c r="AL409" s="81"/>
      <c r="AM409" s="81"/>
      <c r="AN409" s="81"/>
      <c r="AO409" s="81"/>
      <c r="AP409" s="81"/>
      <c r="AQ409" s="81"/>
      <c r="AR409" s="81"/>
      <c r="AS409" s="81"/>
      <c r="AT409" s="81"/>
      <c r="AU409" s="81"/>
      <c r="AV409" s="81"/>
      <c r="AW409" s="81"/>
      <c r="AX409" s="81"/>
      <c r="AY409" s="81"/>
      <c r="AZ409" s="81"/>
      <c r="BA409" s="81"/>
      <c r="BB409" s="81"/>
      <c r="BC409" s="81"/>
      <c r="BD409" s="81"/>
    </row>
    <row r="410" spans="1:56" x14ac:dyDescent="0.25">
      <c r="A410" s="53">
        <v>3237</v>
      </c>
      <c r="B410" s="54"/>
      <c r="C410" s="55"/>
      <c r="D410" s="29" t="s">
        <v>70</v>
      </c>
      <c r="E410" s="11"/>
      <c r="F410" s="11"/>
      <c r="G410" s="11">
        <v>0</v>
      </c>
      <c r="H410" s="11"/>
      <c r="I410" s="81"/>
      <c r="J410" s="81"/>
      <c r="K410" s="81"/>
      <c r="L410" s="81"/>
      <c r="M410" s="81"/>
      <c r="N410" s="81"/>
      <c r="O410" s="81"/>
      <c r="P410" s="81"/>
      <c r="Q410" s="81"/>
      <c r="R410" s="81"/>
      <c r="S410" s="81"/>
      <c r="T410" s="81"/>
      <c r="U410" s="81"/>
      <c r="V410" s="81"/>
      <c r="W410" s="81"/>
      <c r="X410" s="81"/>
      <c r="Y410" s="81"/>
      <c r="Z410" s="81"/>
      <c r="AA410" s="81"/>
      <c r="AB410" s="81"/>
      <c r="AC410" s="81"/>
      <c r="AD410" s="81"/>
      <c r="AE410" s="81"/>
      <c r="AF410" s="81"/>
      <c r="AG410" s="81"/>
      <c r="AH410" s="81"/>
      <c r="AI410" s="81"/>
      <c r="AJ410" s="81"/>
      <c r="AK410" s="81"/>
      <c r="AL410" s="81"/>
      <c r="AM410" s="81"/>
      <c r="AN410" s="81"/>
      <c r="AO410" s="81"/>
      <c r="AP410" s="81"/>
      <c r="AQ410" s="81"/>
      <c r="AR410" s="81"/>
      <c r="AS410" s="81"/>
      <c r="AT410" s="81"/>
      <c r="AU410" s="81"/>
      <c r="AV410" s="81"/>
      <c r="AW410" s="81"/>
      <c r="AX410" s="81"/>
      <c r="AY410" s="81"/>
      <c r="AZ410" s="81"/>
      <c r="BA410" s="81"/>
      <c r="BB410" s="81"/>
      <c r="BC410" s="81"/>
      <c r="BD410" s="81"/>
    </row>
    <row r="411" spans="1:56" ht="24" x14ac:dyDescent="0.25">
      <c r="A411" s="53" t="s">
        <v>171</v>
      </c>
      <c r="B411" s="54"/>
      <c r="C411" s="55"/>
      <c r="D411" s="29" t="s">
        <v>170</v>
      </c>
      <c r="E411" s="11"/>
      <c r="F411" s="11"/>
      <c r="G411" s="11">
        <v>0</v>
      </c>
      <c r="H411" s="11"/>
      <c r="I411" s="81"/>
      <c r="J411" s="81"/>
      <c r="K411" s="81"/>
      <c r="L411" s="81"/>
      <c r="M411" s="81"/>
      <c r="N411" s="81"/>
      <c r="O411" s="81"/>
      <c r="P411" s="81"/>
      <c r="Q411" s="81"/>
      <c r="R411" s="81"/>
      <c r="S411" s="81"/>
      <c r="T411" s="81"/>
      <c r="U411" s="81"/>
      <c r="V411" s="81"/>
      <c r="W411" s="81"/>
      <c r="X411" s="81"/>
      <c r="Y411" s="81"/>
      <c r="Z411" s="81"/>
      <c r="AA411" s="81"/>
      <c r="AB411" s="81"/>
      <c r="AC411" s="81"/>
      <c r="AD411" s="81"/>
      <c r="AE411" s="81"/>
      <c r="AF411" s="81"/>
      <c r="AG411" s="81"/>
      <c r="AH411" s="81"/>
      <c r="AI411" s="81"/>
      <c r="AJ411" s="81"/>
      <c r="AK411" s="81"/>
      <c r="AL411" s="81"/>
      <c r="AM411" s="81"/>
      <c r="AN411" s="81"/>
      <c r="AO411" s="81"/>
      <c r="AP411" s="81"/>
      <c r="AQ411" s="81"/>
      <c r="AR411" s="81"/>
      <c r="AS411" s="81"/>
      <c r="AT411" s="81"/>
      <c r="AU411" s="81"/>
      <c r="AV411" s="81"/>
      <c r="AW411" s="81"/>
      <c r="AX411" s="81"/>
      <c r="AY411" s="81"/>
      <c r="AZ411" s="81"/>
      <c r="BA411" s="81"/>
      <c r="BB411" s="81"/>
      <c r="BC411" s="81"/>
      <c r="BD411" s="81"/>
    </row>
    <row r="412" spans="1:56" x14ac:dyDescent="0.25">
      <c r="A412" s="53" t="s">
        <v>172</v>
      </c>
      <c r="B412" s="54"/>
      <c r="C412" s="55"/>
      <c r="D412" s="29" t="s">
        <v>75</v>
      </c>
      <c r="E412" s="11"/>
      <c r="F412" s="11"/>
      <c r="G412" s="11">
        <f t="shared" si="81"/>
        <v>0</v>
      </c>
      <c r="H412" s="11"/>
      <c r="I412" s="81"/>
      <c r="J412" s="81"/>
      <c r="K412" s="81"/>
      <c r="L412" s="81"/>
      <c r="M412" s="81"/>
      <c r="N412" s="81"/>
      <c r="O412" s="81"/>
      <c r="P412" s="81"/>
      <c r="Q412" s="81"/>
      <c r="R412" s="81"/>
      <c r="S412" s="81"/>
      <c r="T412" s="81"/>
      <c r="U412" s="81"/>
      <c r="V412" s="81"/>
      <c r="W412" s="81"/>
      <c r="X412" s="81"/>
      <c r="Y412" s="81"/>
      <c r="Z412" s="81"/>
      <c r="AA412" s="81"/>
      <c r="AB412" s="81"/>
      <c r="AC412" s="81"/>
      <c r="AD412" s="81"/>
      <c r="AE412" s="81"/>
      <c r="AF412" s="81"/>
      <c r="AG412" s="81"/>
      <c r="AH412" s="81"/>
      <c r="AI412" s="81"/>
      <c r="AJ412" s="81"/>
      <c r="AK412" s="81"/>
      <c r="AL412" s="81"/>
      <c r="AM412" s="81"/>
      <c r="AN412" s="81"/>
      <c r="AO412" s="81"/>
      <c r="AP412" s="81"/>
      <c r="AQ412" s="81"/>
      <c r="AR412" s="81"/>
      <c r="AS412" s="81"/>
      <c r="AT412" s="81"/>
      <c r="AU412" s="81"/>
      <c r="AV412" s="81"/>
      <c r="AW412" s="81"/>
      <c r="AX412" s="81"/>
      <c r="AY412" s="81"/>
      <c r="AZ412" s="81"/>
      <c r="BA412" s="81"/>
      <c r="BB412" s="81"/>
      <c r="BC412" s="81"/>
      <c r="BD412" s="81"/>
    </row>
    <row r="413" spans="1:56" ht="24" x14ac:dyDescent="0.25">
      <c r="A413" s="53" t="s">
        <v>139</v>
      </c>
      <c r="B413" s="54"/>
      <c r="C413" s="55"/>
      <c r="D413" s="29" t="s">
        <v>73</v>
      </c>
      <c r="E413" s="11"/>
      <c r="F413" s="11"/>
      <c r="G413" s="11">
        <v>0</v>
      </c>
      <c r="H413" s="11"/>
      <c r="I413" s="81"/>
      <c r="J413" s="81"/>
      <c r="K413" s="81"/>
      <c r="L413" s="81"/>
      <c r="M413" s="81"/>
      <c r="N413" s="81"/>
      <c r="O413" s="81"/>
      <c r="P413" s="81"/>
      <c r="Q413" s="81"/>
      <c r="R413" s="81"/>
      <c r="S413" s="81"/>
      <c r="T413" s="81"/>
      <c r="U413" s="81"/>
      <c r="V413" s="81"/>
      <c r="W413" s="81"/>
      <c r="X413" s="81"/>
      <c r="Y413" s="81"/>
      <c r="Z413" s="81"/>
      <c r="AA413" s="81"/>
      <c r="AB413" s="81"/>
      <c r="AC413" s="81"/>
      <c r="AD413" s="81"/>
      <c r="AE413" s="81"/>
      <c r="AF413" s="81"/>
      <c r="AG413" s="81"/>
      <c r="AH413" s="81"/>
      <c r="AI413" s="81"/>
      <c r="AJ413" s="81"/>
      <c r="AK413" s="81"/>
      <c r="AL413" s="81"/>
      <c r="AM413" s="81"/>
      <c r="AN413" s="81"/>
      <c r="AO413" s="81"/>
      <c r="AP413" s="81"/>
      <c r="AQ413" s="81"/>
      <c r="AR413" s="81"/>
      <c r="AS413" s="81"/>
      <c r="AT413" s="81"/>
      <c r="AU413" s="81"/>
      <c r="AV413" s="81"/>
      <c r="AW413" s="81"/>
      <c r="AX413" s="81"/>
      <c r="AY413" s="81"/>
      <c r="AZ413" s="81"/>
      <c r="BA413" s="81"/>
      <c r="BB413" s="81"/>
      <c r="BC413" s="81"/>
      <c r="BD413" s="81"/>
    </row>
    <row r="414" spans="1:56" ht="15" customHeight="1" x14ac:dyDescent="0.25">
      <c r="A414" s="297" t="s">
        <v>276</v>
      </c>
      <c r="B414" s="298"/>
      <c r="C414" s="299"/>
      <c r="D414" s="240" t="s">
        <v>281</v>
      </c>
      <c r="E414" s="12">
        <f>E415+E428</f>
        <v>0</v>
      </c>
      <c r="F414" s="12">
        <f>F415+F428+F426</f>
        <v>13300</v>
      </c>
      <c r="G414" s="12">
        <f>G415+G428+G426</f>
        <v>74349.67</v>
      </c>
      <c r="H414" s="12">
        <v>0</v>
      </c>
      <c r="I414" s="81"/>
      <c r="J414" s="81"/>
      <c r="K414" s="81"/>
      <c r="L414" s="81"/>
      <c r="M414" s="81"/>
      <c r="N414" s="81"/>
      <c r="O414" s="81"/>
      <c r="P414" s="81"/>
      <c r="Q414" s="81"/>
      <c r="R414" s="81"/>
      <c r="S414" s="81"/>
      <c r="T414" s="81"/>
      <c r="U414" s="81"/>
      <c r="V414" s="81"/>
      <c r="W414" s="81"/>
      <c r="X414" s="81"/>
      <c r="Y414" s="81"/>
      <c r="Z414" s="81"/>
      <c r="AA414" s="81"/>
      <c r="AB414" s="81"/>
      <c r="AC414" s="81"/>
      <c r="AD414" s="81"/>
      <c r="AE414" s="81"/>
      <c r="AF414" s="81"/>
      <c r="AG414" s="81"/>
      <c r="AH414" s="81"/>
      <c r="AI414" s="81"/>
      <c r="AJ414" s="81"/>
      <c r="AK414" s="81"/>
      <c r="AL414" s="81"/>
      <c r="AM414" s="81"/>
      <c r="AN414" s="81"/>
      <c r="AO414" s="81"/>
      <c r="AP414" s="81"/>
      <c r="AQ414" s="81"/>
      <c r="AR414" s="81"/>
      <c r="AS414" s="81"/>
      <c r="AT414" s="81"/>
      <c r="AU414" s="81"/>
      <c r="AV414" s="81"/>
      <c r="AW414" s="81"/>
      <c r="AX414" s="81"/>
      <c r="AY414" s="81"/>
      <c r="AZ414" s="81"/>
      <c r="BA414" s="81"/>
      <c r="BB414" s="81"/>
      <c r="BC414" s="81"/>
      <c r="BD414" s="81"/>
    </row>
    <row r="415" spans="1:56" x14ac:dyDescent="0.25">
      <c r="A415" s="56" t="s">
        <v>138</v>
      </c>
      <c r="B415" s="78"/>
      <c r="C415" s="79"/>
      <c r="D415" s="28" t="s">
        <v>50</v>
      </c>
      <c r="E415" s="6">
        <v>0</v>
      </c>
      <c r="F415" s="6">
        <v>9300</v>
      </c>
      <c r="G415" s="6">
        <f>SUM(G416:G425)</f>
        <v>72299.28</v>
      </c>
      <c r="H415" s="6">
        <v>0</v>
      </c>
      <c r="I415" s="81"/>
      <c r="J415" s="81"/>
      <c r="K415" s="81"/>
      <c r="L415" s="81"/>
      <c r="M415" s="81"/>
      <c r="N415" s="81"/>
      <c r="O415" s="81"/>
      <c r="P415" s="81"/>
      <c r="Q415" s="81"/>
      <c r="R415" s="81"/>
      <c r="S415" s="81"/>
      <c r="T415" s="81"/>
      <c r="U415" s="81"/>
      <c r="V415" s="81"/>
      <c r="W415" s="81"/>
      <c r="X415" s="81"/>
      <c r="Y415" s="81"/>
      <c r="Z415" s="81"/>
      <c r="AA415" s="81"/>
      <c r="AB415" s="81"/>
      <c r="AC415" s="81"/>
      <c r="AD415" s="81"/>
      <c r="AE415" s="81"/>
      <c r="AF415" s="81"/>
      <c r="AG415" s="81"/>
      <c r="AH415" s="81"/>
      <c r="AI415" s="81"/>
      <c r="AJ415" s="81"/>
      <c r="AK415" s="81"/>
      <c r="AL415" s="81"/>
      <c r="AM415" s="81"/>
      <c r="AN415" s="81"/>
      <c r="AO415" s="81"/>
      <c r="AP415" s="81"/>
      <c r="AQ415" s="81"/>
      <c r="AR415" s="81"/>
      <c r="AS415" s="81"/>
      <c r="AT415" s="81"/>
      <c r="AU415" s="81"/>
      <c r="AV415" s="81"/>
      <c r="AW415" s="81"/>
      <c r="AX415" s="81"/>
      <c r="AY415" s="81"/>
      <c r="AZ415" s="81"/>
      <c r="BA415" s="81"/>
      <c r="BB415" s="81"/>
      <c r="BC415" s="81"/>
      <c r="BD415" s="81"/>
    </row>
    <row r="416" spans="1:56" x14ac:dyDescent="0.25">
      <c r="A416" s="53" t="s">
        <v>84</v>
      </c>
      <c r="B416" s="54"/>
      <c r="C416" s="55"/>
      <c r="D416" s="29" t="s">
        <v>52</v>
      </c>
      <c r="E416" s="11"/>
      <c r="F416" s="11"/>
      <c r="G416" s="11">
        <f t="shared" ref="G416:G423" si="84">F416</f>
        <v>0</v>
      </c>
      <c r="H416" s="11"/>
      <c r="I416" s="81"/>
      <c r="J416" s="81"/>
      <c r="K416" s="81"/>
      <c r="L416" s="81"/>
      <c r="M416" s="81"/>
      <c r="N416" s="81"/>
      <c r="O416" s="81"/>
      <c r="P416" s="81"/>
      <c r="Q416" s="81"/>
      <c r="R416" s="81"/>
      <c r="S416" s="81"/>
      <c r="T416" s="81"/>
      <c r="U416" s="81"/>
      <c r="V416" s="81"/>
      <c r="W416" s="81"/>
      <c r="X416" s="81"/>
      <c r="Y416" s="81"/>
      <c r="Z416" s="81"/>
      <c r="AA416" s="81"/>
      <c r="AB416" s="81"/>
      <c r="AC416" s="81"/>
      <c r="AD416" s="81"/>
      <c r="AE416" s="81"/>
      <c r="AF416" s="81"/>
      <c r="AG416" s="81"/>
      <c r="AH416" s="81"/>
      <c r="AI416" s="81"/>
      <c r="AJ416" s="81"/>
      <c r="AK416" s="81"/>
      <c r="AL416" s="81"/>
      <c r="AM416" s="81"/>
      <c r="AN416" s="81"/>
      <c r="AO416" s="81"/>
      <c r="AP416" s="81"/>
      <c r="AQ416" s="81"/>
      <c r="AR416" s="81"/>
      <c r="AS416" s="81"/>
      <c r="AT416" s="81"/>
      <c r="AU416" s="81"/>
      <c r="AV416" s="81"/>
      <c r="AW416" s="81"/>
      <c r="AX416" s="81"/>
      <c r="AY416" s="81"/>
      <c r="AZ416" s="81"/>
      <c r="BA416" s="81"/>
      <c r="BB416" s="81"/>
      <c r="BC416" s="81"/>
      <c r="BD416" s="81"/>
    </row>
    <row r="417" spans="1:56" x14ac:dyDescent="0.25">
      <c r="A417" s="53" t="s">
        <v>85</v>
      </c>
      <c r="B417" s="54"/>
      <c r="C417" s="55"/>
      <c r="D417" s="29" t="s">
        <v>54</v>
      </c>
      <c r="E417" s="11"/>
      <c r="F417" s="11"/>
      <c r="G417" s="11">
        <v>24739.86</v>
      </c>
      <c r="H417" s="11"/>
      <c r="I417" s="81"/>
      <c r="J417" s="81"/>
      <c r="K417" s="81"/>
      <c r="L417" s="81"/>
      <c r="M417" s="81"/>
      <c r="N417" s="81"/>
      <c r="O417" s="81"/>
      <c r="P417" s="81"/>
      <c r="Q417" s="81"/>
      <c r="R417" s="81"/>
      <c r="S417" s="81"/>
      <c r="T417" s="81"/>
      <c r="U417" s="81"/>
      <c r="V417" s="81"/>
      <c r="W417" s="81"/>
      <c r="X417" s="81"/>
      <c r="Y417" s="81"/>
      <c r="Z417" s="81"/>
      <c r="AA417" s="81"/>
      <c r="AB417" s="81"/>
      <c r="AC417" s="81"/>
      <c r="AD417" s="81"/>
      <c r="AE417" s="81"/>
      <c r="AF417" s="81"/>
      <c r="AG417" s="81"/>
      <c r="AH417" s="81"/>
      <c r="AI417" s="81"/>
      <c r="AJ417" s="81"/>
      <c r="AK417" s="81"/>
      <c r="AL417" s="81"/>
      <c r="AM417" s="81"/>
      <c r="AN417" s="81"/>
      <c r="AO417" s="81"/>
      <c r="AP417" s="81"/>
      <c r="AQ417" s="81"/>
      <c r="AR417" s="81"/>
      <c r="AS417" s="81"/>
      <c r="AT417" s="81"/>
      <c r="AU417" s="81"/>
      <c r="AV417" s="81"/>
      <c r="AW417" s="81"/>
      <c r="AX417" s="81"/>
      <c r="AY417" s="81"/>
      <c r="AZ417" s="81"/>
      <c r="BA417" s="81"/>
      <c r="BB417" s="81"/>
      <c r="BC417" s="81"/>
      <c r="BD417" s="81"/>
    </row>
    <row r="418" spans="1:56" ht="24" x14ac:dyDescent="0.25">
      <c r="A418" s="53" t="s">
        <v>168</v>
      </c>
      <c r="B418" s="54"/>
      <c r="C418" s="55"/>
      <c r="D418" s="29" t="s">
        <v>57</v>
      </c>
      <c r="E418" s="11"/>
      <c r="F418" s="11"/>
      <c r="G418" s="11">
        <f t="shared" si="84"/>
        <v>0</v>
      </c>
      <c r="H418" s="11"/>
      <c r="I418" s="81"/>
      <c r="J418" s="81"/>
      <c r="K418" s="81"/>
      <c r="L418" s="81"/>
      <c r="M418" s="81"/>
      <c r="N418" s="81"/>
      <c r="O418" s="81"/>
      <c r="P418" s="81"/>
      <c r="Q418" s="81"/>
      <c r="R418" s="81"/>
      <c r="S418" s="81"/>
      <c r="T418" s="81"/>
      <c r="U418" s="81"/>
      <c r="V418" s="81"/>
      <c r="W418" s="81"/>
      <c r="X418" s="81"/>
      <c r="Y418" s="81"/>
      <c r="Z418" s="81"/>
      <c r="AA418" s="81"/>
      <c r="AB418" s="81"/>
      <c r="AC418" s="81"/>
      <c r="AD418" s="81"/>
      <c r="AE418" s="81"/>
      <c r="AF418" s="81"/>
      <c r="AG418" s="81"/>
      <c r="AH418" s="81"/>
      <c r="AI418" s="81"/>
      <c r="AJ418" s="81"/>
      <c r="AK418" s="81"/>
      <c r="AL418" s="81"/>
      <c r="AM418" s="81"/>
      <c r="AN418" s="81"/>
      <c r="AO418" s="81"/>
      <c r="AP418" s="81"/>
      <c r="AQ418" s="81"/>
      <c r="AR418" s="81"/>
      <c r="AS418" s="81"/>
      <c r="AT418" s="81"/>
      <c r="AU418" s="81"/>
      <c r="AV418" s="81"/>
      <c r="AW418" s="81"/>
      <c r="AX418" s="81"/>
      <c r="AY418" s="81"/>
      <c r="AZ418" s="81"/>
      <c r="BA418" s="81"/>
      <c r="BB418" s="81"/>
      <c r="BC418" s="81"/>
      <c r="BD418" s="81"/>
    </row>
    <row r="419" spans="1:56" x14ac:dyDescent="0.25">
      <c r="A419" s="53">
        <v>3225</v>
      </c>
      <c r="B419" s="54"/>
      <c r="C419" s="55"/>
      <c r="D419" s="29" t="s">
        <v>80</v>
      </c>
      <c r="E419" s="11"/>
      <c r="F419" s="11"/>
      <c r="G419" s="11">
        <v>0</v>
      </c>
      <c r="H419" s="11"/>
      <c r="I419" s="81"/>
      <c r="J419" s="81"/>
      <c r="K419" s="81"/>
      <c r="L419" s="81"/>
      <c r="M419" s="81"/>
      <c r="N419" s="81"/>
      <c r="O419" s="81"/>
      <c r="P419" s="81"/>
      <c r="Q419" s="81"/>
      <c r="R419" s="81"/>
      <c r="S419" s="81"/>
      <c r="T419" s="81"/>
      <c r="U419" s="81"/>
      <c r="V419" s="81"/>
      <c r="W419" s="81"/>
      <c r="X419" s="81"/>
      <c r="Y419" s="81"/>
      <c r="Z419" s="81"/>
      <c r="AA419" s="81"/>
      <c r="AB419" s="81"/>
      <c r="AC419" s="81"/>
      <c r="AD419" s="81"/>
      <c r="AE419" s="81"/>
      <c r="AF419" s="81"/>
      <c r="AG419" s="81"/>
      <c r="AH419" s="81"/>
      <c r="AI419" s="81"/>
      <c r="AJ419" s="81"/>
      <c r="AK419" s="81"/>
      <c r="AL419" s="81"/>
      <c r="AM419" s="81"/>
      <c r="AN419" s="81"/>
      <c r="AO419" s="81"/>
      <c r="AP419" s="81"/>
      <c r="AQ419" s="81"/>
      <c r="AR419" s="81"/>
      <c r="AS419" s="81"/>
      <c r="AT419" s="81"/>
      <c r="AU419" s="81"/>
      <c r="AV419" s="81"/>
      <c r="AW419" s="81"/>
      <c r="AX419" s="81"/>
      <c r="AY419" s="81"/>
      <c r="AZ419" s="81"/>
      <c r="BA419" s="81"/>
      <c r="BB419" s="81"/>
      <c r="BC419" s="81"/>
      <c r="BD419" s="81"/>
    </row>
    <row r="420" spans="1:56" x14ac:dyDescent="0.25">
      <c r="A420" s="53" t="s">
        <v>169</v>
      </c>
      <c r="B420" s="54"/>
      <c r="C420" s="55"/>
      <c r="D420" s="29" t="s">
        <v>64</v>
      </c>
      <c r="E420" s="11"/>
      <c r="F420" s="11"/>
      <c r="G420" s="11">
        <f t="shared" si="84"/>
        <v>0</v>
      </c>
      <c r="H420" s="11"/>
      <c r="I420" s="81"/>
      <c r="J420" s="81"/>
      <c r="K420" s="81"/>
      <c r="L420" s="81"/>
      <c r="M420" s="81"/>
      <c r="N420" s="81"/>
      <c r="O420" s="81"/>
      <c r="P420" s="81"/>
      <c r="Q420" s="81"/>
      <c r="R420" s="81"/>
      <c r="S420" s="81"/>
      <c r="T420" s="81"/>
      <c r="U420" s="81"/>
      <c r="V420" s="81"/>
      <c r="W420" s="81"/>
      <c r="X420" s="81"/>
      <c r="Y420" s="81"/>
      <c r="Z420" s="81"/>
      <c r="AA420" s="81"/>
      <c r="AB420" s="81"/>
      <c r="AC420" s="81"/>
      <c r="AD420" s="81"/>
      <c r="AE420" s="81"/>
      <c r="AF420" s="81"/>
      <c r="AG420" s="81"/>
      <c r="AH420" s="81"/>
      <c r="AI420" s="81"/>
      <c r="AJ420" s="81"/>
      <c r="AK420" s="81"/>
      <c r="AL420" s="81"/>
      <c r="AM420" s="81"/>
      <c r="AN420" s="81"/>
      <c r="AO420" s="81"/>
      <c r="AP420" s="81"/>
      <c r="AQ420" s="81"/>
      <c r="AR420" s="81"/>
      <c r="AS420" s="81"/>
      <c r="AT420" s="81"/>
      <c r="AU420" s="81"/>
      <c r="AV420" s="81"/>
      <c r="AW420" s="81"/>
      <c r="AX420" s="81"/>
      <c r="AY420" s="81"/>
      <c r="AZ420" s="81"/>
      <c r="BA420" s="81"/>
      <c r="BB420" s="81"/>
      <c r="BC420" s="81"/>
      <c r="BD420" s="81"/>
    </row>
    <row r="421" spans="1:56" x14ac:dyDescent="0.25">
      <c r="A421" s="53">
        <v>3237</v>
      </c>
      <c r="B421" s="54"/>
      <c r="C421" s="55"/>
      <c r="D421" s="29" t="s">
        <v>70</v>
      </c>
      <c r="E421" s="11"/>
      <c r="F421" s="11"/>
      <c r="G421" s="11">
        <v>28000</v>
      </c>
      <c r="H421" s="11"/>
      <c r="I421" s="81"/>
      <c r="J421" s="81"/>
      <c r="K421" s="81"/>
      <c r="L421" s="81"/>
      <c r="M421" s="81"/>
      <c r="N421" s="81"/>
      <c r="O421" s="81"/>
      <c r="P421" s="81"/>
      <c r="Q421" s="81"/>
      <c r="R421" s="81"/>
      <c r="S421" s="81"/>
      <c r="T421" s="81"/>
      <c r="U421" s="81"/>
      <c r="V421" s="81"/>
      <c r="W421" s="81"/>
      <c r="X421" s="81"/>
      <c r="Y421" s="81"/>
      <c r="Z421" s="81"/>
      <c r="AA421" s="81"/>
      <c r="AB421" s="81"/>
      <c r="AC421" s="81"/>
      <c r="AD421" s="81"/>
      <c r="AE421" s="81"/>
      <c r="AF421" s="81"/>
      <c r="AG421" s="81"/>
      <c r="AH421" s="81"/>
      <c r="AI421" s="81"/>
      <c r="AJ421" s="81"/>
      <c r="AK421" s="81"/>
      <c r="AL421" s="81"/>
      <c r="AM421" s="81"/>
      <c r="AN421" s="81"/>
      <c r="AO421" s="81"/>
      <c r="AP421" s="81"/>
      <c r="AQ421" s="81"/>
      <c r="AR421" s="81"/>
      <c r="AS421" s="81"/>
      <c r="AT421" s="81"/>
      <c r="AU421" s="81"/>
      <c r="AV421" s="81"/>
      <c r="AW421" s="81"/>
      <c r="AX421" s="81"/>
      <c r="AY421" s="81"/>
      <c r="AZ421" s="81"/>
      <c r="BA421" s="81"/>
      <c r="BB421" s="81"/>
      <c r="BC421" s="81"/>
      <c r="BD421" s="81"/>
    </row>
    <row r="422" spans="1:56" ht="24" x14ac:dyDescent="0.25">
      <c r="A422" s="53" t="s">
        <v>171</v>
      </c>
      <c r="B422" s="54"/>
      <c r="C422" s="55"/>
      <c r="D422" s="29" t="s">
        <v>170</v>
      </c>
      <c r="E422" s="11"/>
      <c r="F422" s="11"/>
      <c r="G422" s="11">
        <v>10253.26</v>
      </c>
      <c r="H422" s="11"/>
      <c r="I422" s="81"/>
      <c r="J422" s="81"/>
      <c r="K422" s="81"/>
      <c r="L422" s="81"/>
      <c r="M422" s="81"/>
      <c r="N422" s="81"/>
      <c r="O422" s="81"/>
      <c r="P422" s="81"/>
      <c r="Q422" s="81"/>
      <c r="R422" s="81"/>
      <c r="S422" s="81"/>
      <c r="T422" s="81"/>
      <c r="U422" s="81"/>
      <c r="V422" s="81"/>
      <c r="W422" s="81"/>
      <c r="X422" s="81"/>
      <c r="Y422" s="81"/>
      <c r="Z422" s="81"/>
      <c r="AA422" s="81"/>
      <c r="AB422" s="81"/>
      <c r="AC422" s="81"/>
      <c r="AD422" s="81"/>
      <c r="AE422" s="81"/>
      <c r="AF422" s="81"/>
      <c r="AG422" s="81"/>
      <c r="AH422" s="81"/>
      <c r="AI422" s="81"/>
      <c r="AJ422" s="81"/>
      <c r="AK422" s="81"/>
      <c r="AL422" s="81"/>
      <c r="AM422" s="81"/>
      <c r="AN422" s="81"/>
      <c r="AO422" s="81"/>
      <c r="AP422" s="81"/>
      <c r="AQ422" s="81"/>
      <c r="AR422" s="81"/>
      <c r="AS422" s="81"/>
      <c r="AT422" s="81"/>
      <c r="AU422" s="81"/>
      <c r="AV422" s="81"/>
      <c r="AW422" s="81"/>
      <c r="AX422" s="81"/>
      <c r="AY422" s="81"/>
      <c r="AZ422" s="81"/>
      <c r="BA422" s="81"/>
      <c r="BB422" s="81"/>
      <c r="BC422" s="81"/>
      <c r="BD422" s="81"/>
    </row>
    <row r="423" spans="1:56" x14ac:dyDescent="0.25">
      <c r="A423" s="53" t="s">
        <v>172</v>
      </c>
      <c r="B423" s="54"/>
      <c r="C423" s="55"/>
      <c r="D423" s="29" t="s">
        <v>75</v>
      </c>
      <c r="E423" s="11"/>
      <c r="F423" s="11"/>
      <c r="G423" s="11">
        <f t="shared" si="84"/>
        <v>0</v>
      </c>
      <c r="H423" s="11"/>
      <c r="I423" s="81"/>
      <c r="J423" s="81"/>
      <c r="K423" s="81"/>
      <c r="L423" s="81"/>
      <c r="M423" s="81"/>
      <c r="N423" s="81"/>
      <c r="O423" s="81"/>
      <c r="P423" s="81"/>
      <c r="Q423" s="81"/>
      <c r="R423" s="81"/>
      <c r="S423" s="81"/>
      <c r="T423" s="81"/>
      <c r="U423" s="81"/>
      <c r="V423" s="81"/>
      <c r="W423" s="81"/>
      <c r="X423" s="81"/>
      <c r="Y423" s="81"/>
      <c r="Z423" s="81"/>
      <c r="AA423" s="81"/>
      <c r="AB423" s="81"/>
      <c r="AC423" s="81"/>
      <c r="AD423" s="81"/>
      <c r="AE423" s="81"/>
      <c r="AF423" s="81"/>
      <c r="AG423" s="81"/>
      <c r="AH423" s="81"/>
      <c r="AI423" s="81"/>
      <c r="AJ423" s="81"/>
      <c r="AK423" s="81"/>
      <c r="AL423" s="81"/>
      <c r="AM423" s="81"/>
      <c r="AN423" s="81"/>
      <c r="AO423" s="81"/>
      <c r="AP423" s="81"/>
      <c r="AQ423" s="81"/>
      <c r="AR423" s="81"/>
      <c r="AS423" s="81"/>
      <c r="AT423" s="81"/>
      <c r="AU423" s="81"/>
      <c r="AV423" s="81"/>
      <c r="AW423" s="81"/>
      <c r="AX423" s="81"/>
      <c r="AY423" s="81"/>
      <c r="AZ423" s="81"/>
      <c r="BA423" s="81"/>
      <c r="BB423" s="81"/>
      <c r="BC423" s="81"/>
      <c r="BD423" s="81"/>
    </row>
    <row r="424" spans="1:56" ht="24" x14ac:dyDescent="0.25">
      <c r="A424" s="53" t="s">
        <v>139</v>
      </c>
      <c r="B424" s="54"/>
      <c r="C424" s="55"/>
      <c r="D424" s="29" t="s">
        <v>73</v>
      </c>
      <c r="E424" s="11"/>
      <c r="F424" s="11"/>
      <c r="G424" s="11">
        <v>9306.16</v>
      </c>
      <c r="H424" s="11"/>
      <c r="I424" s="81"/>
      <c r="J424" s="81"/>
      <c r="K424" s="81"/>
      <c r="L424" s="81"/>
      <c r="M424" s="81"/>
      <c r="N424" s="81"/>
      <c r="O424" s="81"/>
      <c r="P424" s="81"/>
      <c r="Q424" s="81"/>
      <c r="R424" s="81"/>
      <c r="S424" s="81"/>
      <c r="T424" s="81"/>
      <c r="U424" s="81"/>
      <c r="V424" s="81"/>
      <c r="W424" s="81"/>
      <c r="X424" s="81"/>
      <c r="Y424" s="81"/>
      <c r="Z424" s="81"/>
      <c r="AA424" s="81"/>
      <c r="AB424" s="81"/>
      <c r="AC424" s="81"/>
      <c r="AD424" s="81"/>
      <c r="AE424" s="81"/>
      <c r="AF424" s="81"/>
      <c r="AG424" s="81"/>
      <c r="AH424" s="81"/>
      <c r="AI424" s="81"/>
      <c r="AJ424" s="81"/>
      <c r="AK424" s="81"/>
      <c r="AL424" s="81"/>
      <c r="AM424" s="81"/>
      <c r="AN424" s="81"/>
      <c r="AO424" s="81"/>
      <c r="AP424" s="81"/>
      <c r="AQ424" s="81"/>
      <c r="AR424" s="81"/>
      <c r="AS424" s="81"/>
      <c r="AT424" s="81"/>
      <c r="AU424" s="81"/>
      <c r="AV424" s="81"/>
      <c r="AW424" s="81"/>
      <c r="AX424" s="81"/>
      <c r="AY424" s="81"/>
      <c r="AZ424" s="81"/>
      <c r="BA424" s="81"/>
      <c r="BB424" s="81"/>
      <c r="BC424" s="81"/>
      <c r="BD424" s="81"/>
    </row>
    <row r="425" spans="1:56" ht="24" x14ac:dyDescent="0.25">
      <c r="A425" s="53">
        <v>3241</v>
      </c>
      <c r="B425" s="54"/>
      <c r="C425" s="55"/>
      <c r="D425" s="77" t="s">
        <v>170</v>
      </c>
      <c r="E425" s="11"/>
      <c r="F425" s="11"/>
      <c r="G425" s="11">
        <v>0</v>
      </c>
      <c r="H425" s="11"/>
      <c r="I425" s="81"/>
      <c r="J425" s="81"/>
      <c r="K425" s="81"/>
      <c r="L425" s="81"/>
      <c r="M425" s="81"/>
      <c r="N425" s="81"/>
      <c r="O425" s="81"/>
      <c r="P425" s="81"/>
      <c r="Q425" s="81"/>
      <c r="R425" s="81"/>
      <c r="S425" s="81"/>
      <c r="T425" s="81"/>
      <c r="U425" s="81"/>
      <c r="V425" s="81"/>
      <c r="W425" s="81"/>
      <c r="X425" s="81"/>
      <c r="Y425" s="81"/>
      <c r="Z425" s="81"/>
      <c r="AA425" s="81"/>
      <c r="AB425" s="81"/>
      <c r="AC425" s="81"/>
      <c r="AD425" s="81"/>
      <c r="AE425" s="81"/>
      <c r="AF425" s="81"/>
      <c r="AG425" s="81"/>
      <c r="AH425" s="81"/>
      <c r="AI425" s="81"/>
      <c r="AJ425" s="81"/>
      <c r="AK425" s="81"/>
      <c r="AL425" s="81"/>
      <c r="AM425" s="81"/>
      <c r="AN425" s="81"/>
      <c r="AO425" s="81"/>
      <c r="AP425" s="81"/>
      <c r="AQ425" s="81"/>
      <c r="AR425" s="81"/>
      <c r="AS425" s="81"/>
      <c r="AT425" s="81"/>
      <c r="AU425" s="81"/>
      <c r="AV425" s="81"/>
      <c r="AW425" s="81"/>
      <c r="AX425" s="81"/>
      <c r="AY425" s="81"/>
      <c r="AZ425" s="81"/>
      <c r="BA425" s="81"/>
      <c r="BB425" s="81"/>
      <c r="BC425" s="81"/>
      <c r="BD425" s="81"/>
    </row>
    <row r="426" spans="1:56" x14ac:dyDescent="0.25">
      <c r="A426" s="295">
        <v>34</v>
      </c>
      <c r="B426" s="295"/>
      <c r="C426" s="295"/>
      <c r="D426" s="30" t="s">
        <v>87</v>
      </c>
      <c r="E426" s="6">
        <v>1459.95</v>
      </c>
      <c r="F426" s="6">
        <v>0</v>
      </c>
      <c r="G426" s="6">
        <f>G427</f>
        <v>343.99</v>
      </c>
      <c r="H426" s="6">
        <v>0</v>
      </c>
      <c r="I426" s="87"/>
      <c r="J426" s="87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  <c r="AA426" s="87"/>
      <c r="AB426" s="87"/>
      <c r="AC426" s="87"/>
      <c r="AD426" s="87"/>
      <c r="AE426" s="87"/>
      <c r="AF426" s="87"/>
      <c r="AG426" s="87"/>
      <c r="AH426" s="87"/>
      <c r="AI426" s="87"/>
      <c r="AJ426" s="87"/>
      <c r="AK426" s="87"/>
      <c r="AL426" s="87"/>
      <c r="AM426" s="87"/>
      <c r="AN426" s="87"/>
      <c r="AO426" s="87"/>
      <c r="AP426" s="87"/>
      <c r="AQ426" s="87"/>
      <c r="AR426" s="87"/>
      <c r="AS426" s="87"/>
      <c r="AT426" s="87"/>
      <c r="AU426" s="87"/>
      <c r="AV426" s="87"/>
      <c r="AW426" s="87"/>
      <c r="AX426" s="87"/>
      <c r="AY426" s="87"/>
      <c r="AZ426" s="87"/>
      <c r="BA426" s="87"/>
      <c r="BB426" s="87"/>
      <c r="BC426" s="87"/>
      <c r="BD426" s="87"/>
    </row>
    <row r="427" spans="1:56" ht="25.5" x14ac:dyDescent="0.25">
      <c r="A427" s="53">
        <v>3431</v>
      </c>
      <c r="B427" s="54"/>
      <c r="C427" s="55"/>
      <c r="D427" s="34" t="s">
        <v>89</v>
      </c>
      <c r="E427" s="11"/>
      <c r="F427" s="11"/>
      <c r="G427" s="11">
        <v>343.99</v>
      </c>
      <c r="H427" s="11"/>
      <c r="I427" s="89"/>
      <c r="J427" s="81"/>
      <c r="K427" s="81"/>
      <c r="L427" s="81"/>
      <c r="M427" s="81"/>
      <c r="N427" s="81"/>
      <c r="O427" s="81"/>
      <c r="P427" s="81"/>
      <c r="Q427" s="81"/>
      <c r="R427" s="81"/>
      <c r="S427" s="81"/>
      <c r="T427" s="81"/>
      <c r="U427" s="81"/>
      <c r="V427" s="81"/>
      <c r="W427" s="81"/>
      <c r="X427" s="81"/>
      <c r="Y427" s="81"/>
      <c r="Z427" s="81"/>
      <c r="AA427" s="81"/>
      <c r="AB427" s="81"/>
      <c r="AC427" s="81"/>
      <c r="AD427" s="81"/>
      <c r="AE427" s="81"/>
      <c r="AF427" s="81"/>
      <c r="AG427" s="81"/>
      <c r="AH427" s="81"/>
      <c r="AI427" s="81"/>
      <c r="AJ427" s="81"/>
      <c r="AK427" s="81"/>
      <c r="AL427" s="81"/>
      <c r="AM427" s="81"/>
      <c r="AN427" s="81"/>
      <c r="AO427" s="81"/>
      <c r="AP427" s="81"/>
      <c r="AQ427" s="81"/>
      <c r="AR427" s="81"/>
      <c r="AS427" s="81"/>
      <c r="AT427" s="81"/>
      <c r="AU427" s="81"/>
      <c r="AV427" s="81"/>
      <c r="AW427" s="81"/>
      <c r="AX427" s="81"/>
      <c r="AY427" s="81"/>
      <c r="AZ427" s="81"/>
      <c r="BA427" s="81"/>
      <c r="BB427" s="81"/>
      <c r="BC427" s="81"/>
      <c r="BD427" s="81"/>
    </row>
    <row r="428" spans="1:56" ht="24" x14ac:dyDescent="0.25">
      <c r="A428" s="33">
        <v>42</v>
      </c>
      <c r="B428" s="63"/>
      <c r="C428" s="64"/>
      <c r="D428" s="28" t="s">
        <v>98</v>
      </c>
      <c r="E428" s="6">
        <v>0</v>
      </c>
      <c r="F428" s="6">
        <v>4000</v>
      </c>
      <c r="G428" s="6">
        <f>SUM(G429:G435)</f>
        <v>1706.4</v>
      </c>
      <c r="H428" s="6">
        <v>0</v>
      </c>
      <c r="I428" s="87"/>
      <c r="J428" s="87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  <c r="AA428" s="87"/>
      <c r="AB428" s="87"/>
      <c r="AC428" s="87"/>
      <c r="AD428" s="87"/>
      <c r="AE428" s="87"/>
      <c r="AF428" s="87"/>
      <c r="AG428" s="87"/>
      <c r="AH428" s="87"/>
      <c r="AI428" s="87"/>
      <c r="AJ428" s="87"/>
      <c r="AK428" s="87"/>
      <c r="AL428" s="87"/>
      <c r="AM428" s="87"/>
      <c r="AN428" s="87"/>
      <c r="AO428" s="87"/>
      <c r="AP428" s="87"/>
      <c r="AQ428" s="87"/>
      <c r="AR428" s="87"/>
      <c r="AS428" s="87"/>
      <c r="AT428" s="87"/>
      <c r="AU428" s="87"/>
      <c r="AV428" s="87"/>
      <c r="AW428" s="87"/>
      <c r="AX428" s="87"/>
      <c r="AY428" s="87"/>
      <c r="AZ428" s="87"/>
      <c r="BA428" s="87"/>
      <c r="BB428" s="87"/>
      <c r="BC428" s="87"/>
      <c r="BD428" s="87"/>
    </row>
    <row r="429" spans="1:56" x14ac:dyDescent="0.25">
      <c r="A429" s="65">
        <v>4221</v>
      </c>
      <c r="B429" s="66"/>
      <c r="C429" s="67"/>
      <c r="D429" s="29" t="s">
        <v>100</v>
      </c>
      <c r="E429" s="11"/>
      <c r="F429" s="11"/>
      <c r="G429" s="11">
        <v>1706.4</v>
      </c>
      <c r="H429" s="11"/>
      <c r="I429" s="89"/>
      <c r="J429" s="81"/>
      <c r="K429" s="81"/>
      <c r="L429" s="81"/>
      <c r="M429" s="81"/>
      <c r="N429" s="81"/>
      <c r="O429" s="81"/>
      <c r="P429" s="81"/>
      <c r="Q429" s="81"/>
      <c r="R429" s="81"/>
      <c r="S429" s="81"/>
      <c r="T429" s="81"/>
      <c r="U429" s="81"/>
      <c r="V429" s="81"/>
      <c r="W429" s="81"/>
      <c r="X429" s="81"/>
      <c r="Y429" s="81"/>
      <c r="Z429" s="81"/>
      <c r="AA429" s="81"/>
      <c r="AB429" s="81"/>
      <c r="AC429" s="81"/>
      <c r="AD429" s="81"/>
      <c r="AE429" s="81"/>
      <c r="AF429" s="81"/>
      <c r="AG429" s="81"/>
      <c r="AH429" s="81"/>
      <c r="AI429" s="81"/>
      <c r="AJ429" s="81"/>
      <c r="AK429" s="81"/>
      <c r="AL429" s="81"/>
      <c r="AM429" s="81"/>
      <c r="AN429" s="81"/>
      <c r="AO429" s="81"/>
      <c r="AP429" s="81"/>
      <c r="AQ429" s="81"/>
      <c r="AR429" s="81"/>
      <c r="AS429" s="81"/>
      <c r="AT429" s="81"/>
      <c r="AU429" s="81"/>
      <c r="AV429" s="81"/>
      <c r="AW429" s="81"/>
      <c r="AX429" s="81"/>
      <c r="AY429" s="81"/>
      <c r="AZ429" s="81"/>
      <c r="BA429" s="81"/>
      <c r="BB429" s="81"/>
      <c r="BC429" s="81"/>
      <c r="BD429" s="81"/>
    </row>
    <row r="430" spans="1:56" x14ac:dyDescent="0.25">
      <c r="A430" s="65">
        <v>4222</v>
      </c>
      <c r="B430" s="66"/>
      <c r="C430" s="67"/>
      <c r="D430" s="29" t="s">
        <v>101</v>
      </c>
      <c r="E430" s="11"/>
      <c r="F430" s="11"/>
      <c r="G430" s="11">
        <v>0</v>
      </c>
      <c r="H430" s="11"/>
      <c r="I430" s="81"/>
      <c r="J430" s="81"/>
      <c r="K430" s="81"/>
      <c r="L430" s="81"/>
      <c r="M430" s="81"/>
      <c r="N430" s="81"/>
      <c r="O430" s="81"/>
      <c r="P430" s="81"/>
      <c r="Q430" s="81"/>
      <c r="R430" s="81"/>
      <c r="S430" s="81"/>
      <c r="T430" s="81"/>
      <c r="U430" s="81"/>
      <c r="V430" s="81"/>
      <c r="W430" s="81"/>
      <c r="X430" s="81"/>
      <c r="Y430" s="81"/>
      <c r="Z430" s="81"/>
      <c r="AA430" s="81"/>
      <c r="AB430" s="81"/>
      <c r="AC430" s="81"/>
      <c r="AD430" s="81"/>
      <c r="AE430" s="81"/>
      <c r="AF430" s="81"/>
      <c r="AG430" s="81"/>
      <c r="AH430" s="81"/>
      <c r="AI430" s="81"/>
      <c r="AJ430" s="81"/>
      <c r="AK430" s="81"/>
      <c r="AL430" s="81"/>
      <c r="AM430" s="81"/>
      <c r="AN430" s="81"/>
      <c r="AO430" s="81"/>
      <c r="AP430" s="81"/>
      <c r="AQ430" s="81"/>
      <c r="AR430" s="81"/>
      <c r="AS430" s="81"/>
      <c r="AT430" s="81"/>
      <c r="AU430" s="81"/>
      <c r="AV430" s="81"/>
      <c r="AW430" s="81"/>
      <c r="AX430" s="81"/>
      <c r="AY430" s="81"/>
      <c r="AZ430" s="81"/>
      <c r="BA430" s="81"/>
      <c r="BB430" s="81"/>
      <c r="BC430" s="81"/>
      <c r="BD430" s="81"/>
    </row>
    <row r="431" spans="1:56" x14ac:dyDescent="0.25">
      <c r="A431" s="65">
        <v>4223</v>
      </c>
      <c r="B431" s="66"/>
      <c r="C431" s="67"/>
      <c r="D431" s="29" t="s">
        <v>102</v>
      </c>
      <c r="E431" s="11"/>
      <c r="F431" s="11"/>
      <c r="G431" s="11">
        <v>0</v>
      </c>
      <c r="H431" s="11"/>
      <c r="I431" s="81"/>
      <c r="J431" s="81"/>
      <c r="K431" s="81"/>
      <c r="L431" s="81"/>
      <c r="M431" s="81"/>
      <c r="N431" s="81"/>
      <c r="O431" s="81"/>
      <c r="P431" s="81"/>
      <c r="Q431" s="81"/>
      <c r="R431" s="81"/>
      <c r="S431" s="81"/>
      <c r="T431" s="81"/>
      <c r="U431" s="81"/>
      <c r="V431" s="81"/>
      <c r="W431" s="81"/>
      <c r="X431" s="81"/>
      <c r="Y431" s="81"/>
      <c r="Z431" s="81"/>
      <c r="AA431" s="81"/>
      <c r="AB431" s="81"/>
      <c r="AC431" s="81"/>
      <c r="AD431" s="81"/>
      <c r="AE431" s="81"/>
      <c r="AF431" s="81"/>
      <c r="AG431" s="81"/>
      <c r="AH431" s="81"/>
      <c r="AI431" s="81"/>
      <c r="AJ431" s="81"/>
      <c r="AK431" s="81"/>
      <c r="AL431" s="81"/>
      <c r="AM431" s="81"/>
      <c r="AN431" s="81"/>
      <c r="AO431" s="81"/>
      <c r="AP431" s="81"/>
      <c r="AQ431" s="81"/>
      <c r="AR431" s="81"/>
      <c r="AS431" s="81"/>
      <c r="AT431" s="81"/>
      <c r="AU431" s="81"/>
      <c r="AV431" s="81"/>
      <c r="AW431" s="81"/>
      <c r="AX431" s="81"/>
      <c r="AY431" s="81"/>
      <c r="AZ431" s="81"/>
      <c r="BA431" s="81"/>
      <c r="BB431" s="81"/>
      <c r="BC431" s="81"/>
      <c r="BD431" s="81"/>
    </row>
    <row r="432" spans="1:56" x14ac:dyDescent="0.25">
      <c r="A432" s="65">
        <v>4226</v>
      </c>
      <c r="B432" s="66"/>
      <c r="C432" s="67"/>
      <c r="D432" s="29" t="s">
        <v>103</v>
      </c>
      <c r="E432" s="11"/>
      <c r="F432" s="11"/>
      <c r="G432" s="11">
        <f t="shared" ref="G432" si="85">F432</f>
        <v>0</v>
      </c>
      <c r="H432" s="11"/>
      <c r="I432" s="81"/>
      <c r="J432" s="81"/>
      <c r="K432" s="81"/>
      <c r="L432" s="81"/>
      <c r="M432" s="81"/>
      <c r="N432" s="81"/>
      <c r="O432" s="81"/>
      <c r="P432" s="81"/>
      <c r="Q432" s="81"/>
      <c r="R432" s="81"/>
      <c r="S432" s="81"/>
      <c r="T432" s="81"/>
      <c r="U432" s="81"/>
      <c r="V432" s="81"/>
      <c r="W432" s="81"/>
      <c r="X432" s="81"/>
      <c r="Y432" s="81"/>
      <c r="Z432" s="81"/>
      <c r="AA432" s="81"/>
      <c r="AB432" s="81"/>
      <c r="AC432" s="81"/>
      <c r="AD432" s="81"/>
      <c r="AE432" s="81"/>
      <c r="AF432" s="81"/>
      <c r="AG432" s="81"/>
      <c r="AH432" s="81"/>
      <c r="AI432" s="81"/>
      <c r="AJ432" s="81"/>
      <c r="AK432" s="81"/>
      <c r="AL432" s="81"/>
      <c r="AM432" s="81"/>
      <c r="AN432" s="81"/>
      <c r="AO432" s="81"/>
      <c r="AP432" s="81"/>
      <c r="AQ432" s="81"/>
      <c r="AR432" s="81"/>
      <c r="AS432" s="81"/>
      <c r="AT432" s="81"/>
      <c r="AU432" s="81"/>
      <c r="AV432" s="81"/>
      <c r="AW432" s="81"/>
      <c r="AX432" s="81"/>
      <c r="AY432" s="81"/>
      <c r="AZ432" s="81"/>
      <c r="BA432" s="81"/>
      <c r="BB432" s="81"/>
      <c r="BC432" s="81"/>
      <c r="BD432" s="81"/>
    </row>
    <row r="433" spans="1:58" ht="24" x14ac:dyDescent="0.25">
      <c r="A433" s="65">
        <v>4227</v>
      </c>
      <c r="B433" s="66"/>
      <c r="C433" s="67"/>
      <c r="D433" s="29" t="s">
        <v>104</v>
      </c>
      <c r="E433" s="11"/>
      <c r="F433" s="11"/>
      <c r="G433" s="11">
        <v>0</v>
      </c>
      <c r="H433" s="11"/>
      <c r="I433" s="81"/>
      <c r="J433" s="81"/>
      <c r="K433" s="81"/>
      <c r="L433" s="81"/>
      <c r="M433" s="81"/>
      <c r="N433" s="81"/>
      <c r="O433" s="81"/>
      <c r="P433" s="81"/>
      <c r="Q433" s="81"/>
      <c r="R433" s="81"/>
      <c r="S433" s="81"/>
      <c r="T433" s="81"/>
      <c r="U433" s="81"/>
      <c r="V433" s="81"/>
      <c r="W433" s="81"/>
      <c r="X433" s="81"/>
      <c r="Y433" s="81"/>
      <c r="Z433" s="81"/>
      <c r="AA433" s="81"/>
      <c r="AB433" s="81"/>
      <c r="AC433" s="81"/>
      <c r="AD433" s="81"/>
      <c r="AE433" s="81"/>
      <c r="AF433" s="81"/>
      <c r="AG433" s="81"/>
      <c r="AH433" s="81"/>
      <c r="AI433" s="81"/>
      <c r="AJ433" s="81"/>
      <c r="AK433" s="81"/>
      <c r="AL433" s="81"/>
      <c r="AM433" s="81"/>
      <c r="AN433" s="81"/>
      <c r="AO433" s="81"/>
      <c r="AP433" s="81"/>
      <c r="AQ433" s="81"/>
      <c r="AR433" s="81"/>
      <c r="AS433" s="81"/>
      <c r="AT433" s="81"/>
      <c r="AU433" s="81"/>
      <c r="AV433" s="81"/>
      <c r="AW433" s="81"/>
      <c r="AX433" s="81"/>
      <c r="AY433" s="81"/>
      <c r="AZ433" s="81"/>
      <c r="BA433" s="81"/>
      <c r="BB433" s="81"/>
      <c r="BC433" s="81"/>
      <c r="BD433" s="81"/>
    </row>
    <row r="434" spans="1:58" x14ac:dyDescent="0.25">
      <c r="A434" s="65">
        <v>4241</v>
      </c>
      <c r="B434" s="66"/>
      <c r="C434" s="67"/>
      <c r="D434" s="29" t="s">
        <v>106</v>
      </c>
      <c r="E434" s="11"/>
      <c r="F434" s="11"/>
      <c r="G434" s="11">
        <v>0</v>
      </c>
      <c r="H434" s="11"/>
      <c r="I434" s="81"/>
      <c r="J434" s="81"/>
      <c r="K434" s="81"/>
      <c r="L434" s="81"/>
      <c r="M434" s="81"/>
      <c r="N434" s="81"/>
      <c r="O434" s="81"/>
      <c r="P434" s="81"/>
      <c r="Q434" s="81"/>
      <c r="R434" s="81"/>
      <c r="S434" s="81"/>
      <c r="T434" s="81"/>
      <c r="U434" s="81"/>
      <c r="V434" s="81"/>
      <c r="W434" s="81"/>
      <c r="X434" s="81"/>
      <c r="Y434" s="81"/>
      <c r="Z434" s="81"/>
      <c r="AA434" s="81"/>
      <c r="AB434" s="81"/>
      <c r="AC434" s="81"/>
      <c r="AD434" s="81"/>
      <c r="AE434" s="81"/>
      <c r="AF434" s="81"/>
      <c r="AG434" s="81"/>
      <c r="AH434" s="81"/>
      <c r="AI434" s="81"/>
      <c r="AJ434" s="81"/>
      <c r="AK434" s="81"/>
      <c r="AL434" s="81"/>
      <c r="AM434" s="81"/>
      <c r="AN434" s="81"/>
      <c r="AO434" s="81"/>
      <c r="AP434" s="81"/>
      <c r="AQ434" s="81"/>
      <c r="AR434" s="81"/>
      <c r="AS434" s="81"/>
      <c r="AT434" s="81"/>
      <c r="AU434" s="81"/>
      <c r="AV434" s="81"/>
      <c r="AW434" s="81"/>
      <c r="AX434" s="81"/>
      <c r="AY434" s="81"/>
      <c r="AZ434" s="81"/>
      <c r="BA434" s="81"/>
      <c r="BB434" s="81"/>
      <c r="BC434" s="81"/>
      <c r="BD434" s="81"/>
    </row>
    <row r="435" spans="1:58" ht="24" x14ac:dyDescent="0.25">
      <c r="A435" s="65">
        <v>4242</v>
      </c>
      <c r="B435" s="66"/>
      <c r="C435" s="67"/>
      <c r="D435" s="77" t="s">
        <v>107</v>
      </c>
      <c r="E435" s="11"/>
      <c r="F435" s="11"/>
      <c r="G435" s="11">
        <f t="shared" ref="G435" si="86">F435</f>
        <v>0</v>
      </c>
      <c r="H435" s="11"/>
      <c r="I435" s="81"/>
      <c r="J435" s="81"/>
      <c r="K435" s="81"/>
      <c r="L435" s="81"/>
      <c r="M435" s="81"/>
      <c r="N435" s="81"/>
      <c r="O435" s="81"/>
      <c r="P435" s="81"/>
      <c r="Q435" s="81"/>
      <c r="R435" s="81"/>
      <c r="S435" s="81"/>
      <c r="T435" s="81"/>
      <c r="U435" s="81"/>
      <c r="V435" s="81"/>
      <c r="W435" s="81"/>
      <c r="X435" s="81"/>
      <c r="Y435" s="81"/>
      <c r="Z435" s="81"/>
      <c r="AA435" s="81"/>
      <c r="AB435" s="81"/>
      <c r="AC435" s="81"/>
      <c r="AD435" s="81"/>
      <c r="AE435" s="81"/>
      <c r="AF435" s="81"/>
      <c r="AG435" s="81"/>
      <c r="AH435" s="81"/>
      <c r="AI435" s="81"/>
      <c r="AJ435" s="81"/>
      <c r="AK435" s="81"/>
      <c r="AL435" s="81"/>
      <c r="AM435" s="81"/>
      <c r="AN435" s="81"/>
      <c r="AO435" s="81"/>
      <c r="AP435" s="81"/>
      <c r="AQ435" s="81"/>
      <c r="AR435" s="81"/>
      <c r="AS435" s="81"/>
      <c r="AT435" s="81"/>
      <c r="AU435" s="81"/>
      <c r="AV435" s="81"/>
      <c r="AW435" s="81"/>
      <c r="AX435" s="81"/>
      <c r="AY435" s="81"/>
      <c r="AZ435" s="81"/>
      <c r="BA435" s="81"/>
      <c r="BB435" s="81"/>
      <c r="BC435" s="81"/>
      <c r="BD435" s="81"/>
    </row>
    <row r="436" spans="1:58" ht="15" customHeight="1" x14ac:dyDescent="0.25">
      <c r="A436" s="296" t="s">
        <v>245</v>
      </c>
      <c r="B436" s="296"/>
      <c r="C436" s="296"/>
      <c r="D436" s="61" t="s">
        <v>246</v>
      </c>
      <c r="E436" s="62" t="e">
        <f>#REF!</f>
        <v>#REF!</v>
      </c>
      <c r="F436" s="62">
        <f>F437</f>
        <v>2800</v>
      </c>
      <c r="G436" s="62">
        <f>G437</f>
        <v>369.33</v>
      </c>
      <c r="H436" s="62">
        <f>G436/F436*100</f>
        <v>13.190357142857142</v>
      </c>
      <c r="I436" s="81"/>
      <c r="J436" s="81"/>
      <c r="K436" s="81"/>
      <c r="L436" s="81"/>
      <c r="M436" s="81"/>
      <c r="N436" s="81"/>
      <c r="O436" s="81"/>
      <c r="P436" s="81"/>
      <c r="Q436" s="81"/>
      <c r="R436" s="81"/>
      <c r="S436" s="81"/>
      <c r="T436" s="81"/>
      <c r="U436" s="81"/>
      <c r="V436" s="81"/>
      <c r="W436" s="81"/>
      <c r="X436" s="81"/>
      <c r="Y436" s="81"/>
      <c r="Z436" s="81"/>
      <c r="AA436" s="81"/>
      <c r="AB436" s="81"/>
      <c r="AC436" s="81"/>
      <c r="AD436" s="81"/>
      <c r="AE436" s="81"/>
      <c r="AF436" s="81"/>
      <c r="AG436" s="81"/>
      <c r="AH436" s="81"/>
      <c r="AI436" s="81"/>
      <c r="AJ436" s="81"/>
      <c r="AK436" s="81"/>
      <c r="AL436" s="81"/>
      <c r="AM436" s="81"/>
      <c r="AN436" s="81"/>
      <c r="AO436" s="81"/>
      <c r="AP436" s="81"/>
      <c r="AQ436" s="81"/>
      <c r="AR436" s="81"/>
      <c r="AS436" s="81"/>
      <c r="AT436" s="81"/>
      <c r="AU436" s="81"/>
      <c r="AV436" s="81"/>
      <c r="AW436" s="81"/>
      <c r="AX436" s="81"/>
      <c r="AY436" s="81"/>
      <c r="AZ436" s="81"/>
      <c r="BA436" s="81"/>
      <c r="BB436" s="81"/>
      <c r="BC436" s="81"/>
      <c r="BD436" s="81"/>
      <c r="BE436" s="81"/>
      <c r="BF436" s="81"/>
    </row>
    <row r="437" spans="1:58" ht="15" customHeight="1" x14ac:dyDescent="0.25">
      <c r="A437" s="292" t="s">
        <v>158</v>
      </c>
      <c r="B437" s="292"/>
      <c r="C437" s="292"/>
      <c r="D437" s="206" t="s">
        <v>32</v>
      </c>
      <c r="E437" s="12" t="e">
        <f>#REF!</f>
        <v>#REF!</v>
      </c>
      <c r="F437" s="12">
        <f>F438</f>
        <v>2800</v>
      </c>
      <c r="G437" s="12">
        <f>G438</f>
        <v>369.33</v>
      </c>
      <c r="H437" s="12">
        <f t="shared" si="78"/>
        <v>13.190357142857142</v>
      </c>
      <c r="I437" s="81"/>
      <c r="J437" s="81"/>
      <c r="K437" s="81"/>
      <c r="L437" s="81"/>
      <c r="M437" s="81"/>
      <c r="N437" s="81"/>
      <c r="O437" s="81"/>
      <c r="P437" s="81"/>
      <c r="Q437" s="81"/>
      <c r="R437" s="81"/>
      <c r="S437" s="81"/>
      <c r="T437" s="81"/>
      <c r="U437" s="81"/>
      <c r="V437" s="81"/>
      <c r="W437" s="81"/>
      <c r="X437" s="81"/>
      <c r="Y437" s="81"/>
      <c r="Z437" s="81"/>
      <c r="AA437" s="81"/>
      <c r="AB437" s="81"/>
      <c r="AC437" s="81"/>
      <c r="AD437" s="81"/>
      <c r="AE437" s="81"/>
      <c r="AF437" s="81"/>
      <c r="AG437" s="81"/>
      <c r="AH437" s="81"/>
      <c r="AI437" s="81"/>
      <c r="AJ437" s="81"/>
      <c r="AK437" s="81"/>
      <c r="AL437" s="81"/>
      <c r="AM437" s="81"/>
      <c r="AN437" s="81"/>
      <c r="AO437" s="81"/>
      <c r="AP437" s="81"/>
      <c r="AQ437" s="81"/>
      <c r="AR437" s="81"/>
      <c r="AS437" s="81"/>
      <c r="AT437" s="81"/>
      <c r="AU437" s="81"/>
      <c r="AV437" s="81"/>
      <c r="AW437" s="81"/>
      <c r="AX437" s="81"/>
      <c r="AY437" s="81"/>
      <c r="AZ437" s="81"/>
      <c r="BA437" s="81"/>
      <c r="BB437" s="81"/>
      <c r="BC437" s="81"/>
      <c r="BD437" s="81"/>
      <c r="BE437" s="81"/>
      <c r="BF437" s="81"/>
    </row>
    <row r="438" spans="1:58" x14ac:dyDescent="0.25">
      <c r="A438" s="203">
        <v>32</v>
      </c>
      <c r="B438" s="204"/>
      <c r="C438" s="205"/>
      <c r="D438" s="30" t="s">
        <v>50</v>
      </c>
      <c r="E438" s="6" t="e">
        <f>#REF!+#REF!+#REF!</f>
        <v>#REF!</v>
      </c>
      <c r="F438" s="6">
        <v>2800</v>
      </c>
      <c r="G438" s="6">
        <f>SUM(G439:G444)</f>
        <v>369.33</v>
      </c>
      <c r="H438" s="6">
        <f t="shared" si="78"/>
        <v>13.190357142857142</v>
      </c>
      <c r="I438" s="81"/>
      <c r="J438" s="81"/>
      <c r="K438" s="81"/>
      <c r="L438" s="81"/>
      <c r="M438" s="81"/>
      <c r="N438" s="81"/>
      <c r="O438" s="81"/>
      <c r="P438" s="81"/>
      <c r="Q438" s="81"/>
      <c r="R438" s="81"/>
      <c r="S438" s="81"/>
      <c r="T438" s="81"/>
      <c r="U438" s="81"/>
      <c r="V438" s="81"/>
      <c r="W438" s="81"/>
      <c r="X438" s="81"/>
      <c r="Y438" s="81"/>
      <c r="Z438" s="81"/>
      <c r="AA438" s="81"/>
      <c r="AB438" s="81"/>
      <c r="AC438" s="81"/>
      <c r="AD438" s="81"/>
      <c r="AE438" s="81"/>
      <c r="AF438" s="81"/>
      <c r="AG438" s="81"/>
      <c r="AH438" s="81"/>
      <c r="AI438" s="81"/>
      <c r="AJ438" s="81"/>
      <c r="AK438" s="81"/>
      <c r="AL438" s="81"/>
      <c r="AM438" s="81"/>
      <c r="AN438" s="81"/>
      <c r="AO438" s="81"/>
      <c r="AP438" s="81"/>
      <c r="AQ438" s="81"/>
      <c r="AR438" s="81"/>
      <c r="AS438" s="81"/>
      <c r="AT438" s="81"/>
      <c r="AU438" s="81"/>
      <c r="AV438" s="81"/>
      <c r="AW438" s="81"/>
      <c r="AX438" s="81"/>
      <c r="AY438" s="81"/>
      <c r="AZ438" s="81"/>
      <c r="BA438" s="81"/>
      <c r="BB438" s="81"/>
      <c r="BC438" s="81"/>
      <c r="BD438" s="81"/>
      <c r="BE438" s="81"/>
      <c r="BF438" s="81"/>
    </row>
    <row r="439" spans="1:58" x14ac:dyDescent="0.25">
      <c r="A439" s="65">
        <v>3211</v>
      </c>
      <c r="B439" s="66"/>
      <c r="C439" s="67"/>
      <c r="D439" s="34" t="s">
        <v>52</v>
      </c>
      <c r="E439" s="11">
        <v>0</v>
      </c>
      <c r="F439" s="11"/>
      <c r="G439" s="11">
        <v>0</v>
      </c>
      <c r="H439" s="11"/>
      <c r="I439" s="81"/>
      <c r="J439" s="81"/>
      <c r="K439" s="81"/>
      <c r="L439" s="81"/>
      <c r="M439" s="81"/>
      <c r="N439" s="81"/>
      <c r="O439" s="81"/>
      <c r="P439" s="81"/>
      <c r="Q439" s="81"/>
      <c r="R439" s="81"/>
      <c r="S439" s="81"/>
      <c r="T439" s="81"/>
      <c r="U439" s="81"/>
      <c r="V439" s="81"/>
      <c r="W439" s="81"/>
      <c r="X439" s="81"/>
      <c r="Y439" s="81"/>
      <c r="Z439" s="81"/>
      <c r="AA439" s="81"/>
      <c r="AB439" s="81"/>
      <c r="AC439" s="81"/>
      <c r="AD439" s="81"/>
      <c r="AE439" s="81"/>
      <c r="AF439" s="81"/>
      <c r="AG439" s="81"/>
      <c r="AH439" s="81"/>
      <c r="AI439" s="81"/>
      <c r="AJ439" s="81"/>
      <c r="AK439" s="81"/>
      <c r="AL439" s="81"/>
      <c r="AM439" s="81"/>
      <c r="AN439" s="81"/>
      <c r="AO439" s="81"/>
      <c r="AP439" s="81"/>
      <c r="AQ439" s="81"/>
      <c r="AR439" s="81"/>
      <c r="AS439" s="81"/>
      <c r="AT439" s="81"/>
      <c r="AU439" s="81"/>
      <c r="AV439" s="81"/>
      <c r="AW439" s="81"/>
      <c r="AX439" s="81"/>
      <c r="AY439" s="81"/>
      <c r="AZ439" s="81"/>
      <c r="BA439" s="81"/>
      <c r="BB439" s="81"/>
      <c r="BC439" s="81"/>
      <c r="BD439" s="81"/>
      <c r="BE439" s="81"/>
      <c r="BF439" s="81"/>
    </row>
    <row r="440" spans="1:58" x14ac:dyDescent="0.25">
      <c r="A440" s="65">
        <v>3213</v>
      </c>
      <c r="B440" s="66"/>
      <c r="C440" s="67"/>
      <c r="D440" s="34" t="s">
        <v>54</v>
      </c>
      <c r="E440" s="11">
        <v>0</v>
      </c>
      <c r="F440" s="11"/>
      <c r="G440" s="11">
        <v>0</v>
      </c>
      <c r="H440" s="11"/>
      <c r="I440" s="81"/>
      <c r="J440" s="81"/>
      <c r="K440" s="81"/>
      <c r="L440" s="81"/>
      <c r="M440" s="81"/>
      <c r="N440" s="81"/>
      <c r="O440" s="81"/>
      <c r="P440" s="81"/>
      <c r="Q440" s="81"/>
      <c r="R440" s="81"/>
      <c r="S440" s="81"/>
      <c r="T440" s="81"/>
      <c r="U440" s="81"/>
      <c r="V440" s="81"/>
      <c r="W440" s="81"/>
      <c r="X440" s="81"/>
      <c r="Y440" s="81"/>
      <c r="Z440" s="81"/>
      <c r="AA440" s="81"/>
      <c r="AB440" s="81"/>
      <c r="AC440" s="81"/>
      <c r="AD440" s="81"/>
      <c r="AE440" s="81"/>
      <c r="AF440" s="81"/>
      <c r="AG440" s="81"/>
      <c r="AH440" s="81"/>
      <c r="AI440" s="81"/>
      <c r="AJ440" s="81"/>
      <c r="AK440" s="81"/>
      <c r="AL440" s="81"/>
      <c r="AM440" s="81"/>
      <c r="AN440" s="81"/>
      <c r="AO440" s="81"/>
      <c r="AP440" s="81"/>
      <c r="AQ440" s="81"/>
      <c r="AR440" s="81"/>
      <c r="AS440" s="81"/>
      <c r="AT440" s="81"/>
      <c r="AU440" s="81"/>
      <c r="AV440" s="81"/>
      <c r="AW440" s="81"/>
      <c r="AX440" s="81"/>
      <c r="AY440" s="81"/>
      <c r="AZ440" s="81"/>
      <c r="BA440" s="81"/>
      <c r="BB440" s="81"/>
      <c r="BC440" s="81"/>
      <c r="BD440" s="81"/>
      <c r="BE440" s="81"/>
      <c r="BF440" s="81"/>
    </row>
    <row r="441" spans="1:58" x14ac:dyDescent="0.25">
      <c r="A441" s="65">
        <v>3231</v>
      </c>
      <c r="B441" s="66"/>
      <c r="C441" s="67"/>
      <c r="D441" s="34" t="s">
        <v>64</v>
      </c>
      <c r="E441" s="11">
        <v>0</v>
      </c>
      <c r="F441" s="11"/>
      <c r="G441" s="11">
        <v>0</v>
      </c>
      <c r="H441" s="11"/>
      <c r="I441" s="81"/>
      <c r="J441" s="81"/>
      <c r="K441" s="81"/>
      <c r="L441" s="81"/>
      <c r="M441" s="81"/>
      <c r="N441" s="81"/>
      <c r="O441" s="81"/>
      <c r="P441" s="81"/>
      <c r="Q441" s="81"/>
      <c r="R441" s="81"/>
      <c r="S441" s="81"/>
      <c r="T441" s="81"/>
      <c r="U441" s="81"/>
      <c r="V441" s="81"/>
      <c r="W441" s="81"/>
      <c r="X441" s="81"/>
      <c r="Y441" s="81"/>
      <c r="Z441" s="81"/>
      <c r="AA441" s="81"/>
      <c r="AB441" s="81"/>
      <c r="AC441" s="81"/>
      <c r="AD441" s="81"/>
      <c r="AE441" s="81"/>
      <c r="AF441" s="81"/>
      <c r="AG441" s="81"/>
      <c r="AH441" s="81"/>
      <c r="AI441" s="81"/>
      <c r="AJ441" s="81"/>
      <c r="AK441" s="81"/>
      <c r="AL441" s="81"/>
      <c r="AM441" s="81"/>
      <c r="AN441" s="81"/>
      <c r="AO441" s="81"/>
      <c r="AP441" s="81"/>
      <c r="AQ441" s="81"/>
      <c r="AR441" s="81"/>
      <c r="AS441" s="81"/>
      <c r="AT441" s="81"/>
      <c r="AU441" s="81"/>
      <c r="AV441" s="81"/>
      <c r="AW441" s="81"/>
      <c r="AX441" s="81"/>
      <c r="AY441" s="81"/>
      <c r="AZ441" s="81"/>
      <c r="BA441" s="81"/>
      <c r="BB441" s="81"/>
      <c r="BC441" s="81"/>
      <c r="BD441" s="81"/>
      <c r="BE441" s="81"/>
      <c r="BF441" s="81"/>
    </row>
    <row r="442" spans="1:58" x14ac:dyDescent="0.25">
      <c r="A442" s="65">
        <v>3237</v>
      </c>
      <c r="B442" s="66"/>
      <c r="C442" s="67"/>
      <c r="D442" s="34" t="s">
        <v>70</v>
      </c>
      <c r="E442" s="11">
        <v>0</v>
      </c>
      <c r="F442" s="11"/>
      <c r="G442" s="11">
        <v>0</v>
      </c>
      <c r="H442" s="11"/>
      <c r="I442" s="81"/>
      <c r="J442" s="81"/>
      <c r="K442" s="81"/>
      <c r="L442" s="81"/>
      <c r="M442" s="81"/>
      <c r="N442" s="81"/>
      <c r="O442" s="81"/>
      <c r="P442" s="81"/>
      <c r="Q442" s="81"/>
      <c r="R442" s="81"/>
      <c r="S442" s="81"/>
      <c r="T442" s="81"/>
      <c r="U442" s="81"/>
      <c r="V442" s="81"/>
      <c r="W442" s="81"/>
      <c r="X442" s="81"/>
      <c r="Y442" s="81"/>
      <c r="Z442" s="81"/>
      <c r="AA442" s="81"/>
      <c r="AB442" s="81"/>
      <c r="AC442" s="81"/>
      <c r="AD442" s="81"/>
      <c r="AE442" s="81"/>
      <c r="AF442" s="81"/>
      <c r="AG442" s="81"/>
      <c r="AH442" s="81"/>
      <c r="AI442" s="81"/>
      <c r="AJ442" s="81"/>
      <c r="AK442" s="81"/>
      <c r="AL442" s="81"/>
      <c r="AM442" s="81"/>
      <c r="AN442" s="81"/>
      <c r="AO442" s="81"/>
      <c r="AP442" s="81"/>
      <c r="AQ442" s="81"/>
      <c r="AR442" s="81"/>
      <c r="AS442" s="81"/>
      <c r="AT442" s="81"/>
      <c r="AU442" s="81"/>
      <c r="AV442" s="81"/>
      <c r="AW442" s="81"/>
      <c r="AX442" s="81"/>
      <c r="AY442" s="81"/>
      <c r="AZ442" s="81"/>
      <c r="BA442" s="81"/>
      <c r="BB442" s="81"/>
      <c r="BC442" s="81"/>
      <c r="BD442" s="81"/>
      <c r="BE442" s="81"/>
      <c r="BF442" s="81"/>
    </row>
    <row r="443" spans="1:58" ht="25.5" x14ac:dyDescent="0.25">
      <c r="A443" s="65">
        <v>3291</v>
      </c>
      <c r="B443" s="66"/>
      <c r="C443" s="67"/>
      <c r="D443" s="34" t="s">
        <v>86</v>
      </c>
      <c r="E443" s="11">
        <v>0</v>
      </c>
      <c r="F443" s="11"/>
      <c r="G443" s="11">
        <v>0</v>
      </c>
      <c r="H443" s="11"/>
      <c r="I443" s="81"/>
      <c r="J443" s="81"/>
      <c r="K443" s="81"/>
      <c r="L443" s="81"/>
      <c r="M443" s="81"/>
      <c r="N443" s="81"/>
      <c r="O443" s="81"/>
      <c r="P443" s="81"/>
      <c r="Q443" s="81"/>
      <c r="R443" s="81"/>
      <c r="S443" s="81"/>
      <c r="T443" s="81"/>
      <c r="U443" s="81"/>
      <c r="V443" s="81"/>
      <c r="W443" s="81"/>
      <c r="X443" s="81"/>
      <c r="Y443" s="81"/>
      <c r="Z443" s="81"/>
      <c r="AA443" s="81"/>
      <c r="AB443" s="81"/>
      <c r="AC443" s="81"/>
      <c r="AD443" s="81"/>
      <c r="AE443" s="81"/>
      <c r="AF443" s="81"/>
      <c r="AG443" s="81"/>
      <c r="AH443" s="81"/>
      <c r="AI443" s="81"/>
      <c r="AJ443" s="81"/>
      <c r="AK443" s="81"/>
      <c r="AL443" s="81"/>
      <c r="AM443" s="81"/>
      <c r="AN443" s="81"/>
      <c r="AO443" s="81"/>
      <c r="AP443" s="81"/>
      <c r="AQ443" s="81"/>
      <c r="AR443" s="81"/>
      <c r="AS443" s="81"/>
      <c r="AT443" s="81"/>
      <c r="AU443" s="81"/>
      <c r="AV443" s="81"/>
      <c r="AW443" s="81"/>
      <c r="AX443" s="81"/>
      <c r="AY443" s="81"/>
      <c r="AZ443" s="81"/>
      <c r="BA443" s="81"/>
      <c r="BB443" s="81"/>
      <c r="BC443" s="81"/>
      <c r="BD443" s="81"/>
      <c r="BE443" s="81"/>
      <c r="BF443" s="81"/>
    </row>
    <row r="444" spans="1:58" ht="25.5" x14ac:dyDescent="0.25">
      <c r="A444" s="65">
        <v>3299</v>
      </c>
      <c r="B444" s="66"/>
      <c r="C444" s="67"/>
      <c r="D444" s="34" t="s">
        <v>73</v>
      </c>
      <c r="E444" s="11">
        <v>0</v>
      </c>
      <c r="F444" s="11"/>
      <c r="G444" s="11">
        <v>369.33</v>
      </c>
      <c r="H444" s="11"/>
      <c r="I444" s="81"/>
      <c r="J444" s="81"/>
      <c r="K444" s="81"/>
      <c r="L444" s="81"/>
      <c r="M444" s="81"/>
      <c r="N444" s="81"/>
      <c r="O444" s="81"/>
      <c r="P444" s="81"/>
      <c r="Q444" s="81"/>
      <c r="R444" s="81"/>
      <c r="S444" s="81"/>
      <c r="T444" s="81"/>
      <c r="U444" s="81"/>
      <c r="V444" s="81"/>
      <c r="W444" s="81"/>
      <c r="X444" s="81"/>
      <c r="Y444" s="81"/>
      <c r="Z444" s="81"/>
      <c r="AA444" s="81"/>
      <c r="AB444" s="81"/>
      <c r="AC444" s="81"/>
      <c r="AD444" s="81"/>
      <c r="AE444" s="81"/>
      <c r="AF444" s="81"/>
      <c r="AG444" s="81"/>
      <c r="AH444" s="81"/>
      <c r="AI444" s="81"/>
      <c r="AJ444" s="81"/>
      <c r="AK444" s="81"/>
      <c r="AL444" s="81"/>
      <c r="AM444" s="81"/>
      <c r="AN444" s="81"/>
      <c r="AO444" s="81"/>
      <c r="AP444" s="81"/>
      <c r="AQ444" s="81"/>
      <c r="AR444" s="81"/>
      <c r="AS444" s="81"/>
      <c r="AT444" s="81"/>
      <c r="AU444" s="81"/>
      <c r="AV444" s="81"/>
      <c r="AW444" s="81"/>
      <c r="AX444" s="81"/>
      <c r="AY444" s="81"/>
      <c r="AZ444" s="81"/>
      <c r="BA444" s="81"/>
      <c r="BB444" s="81"/>
      <c r="BC444" s="81"/>
      <c r="BD444" s="81"/>
      <c r="BE444" s="81"/>
      <c r="BF444" s="81"/>
    </row>
    <row r="445" spans="1:58" ht="38.25" x14ac:dyDescent="0.25">
      <c r="A445" s="296" t="s">
        <v>247</v>
      </c>
      <c r="B445" s="296"/>
      <c r="C445" s="296"/>
      <c r="D445" s="61" t="s">
        <v>248</v>
      </c>
      <c r="E445" s="62"/>
      <c r="F445" s="62">
        <f>F446</f>
        <v>1700</v>
      </c>
      <c r="G445" s="62">
        <f>G446</f>
        <v>1814.88</v>
      </c>
      <c r="H445" s="62">
        <v>0</v>
      </c>
      <c r="I445" s="81"/>
      <c r="J445" s="81"/>
      <c r="K445" s="81"/>
      <c r="L445" s="81"/>
      <c r="M445" s="81"/>
      <c r="N445" s="81"/>
      <c r="O445" s="81"/>
      <c r="P445" s="81"/>
      <c r="Q445" s="81"/>
      <c r="R445" s="81"/>
      <c r="S445" s="81"/>
      <c r="T445" s="81"/>
      <c r="U445" s="81"/>
      <c r="V445" s="81"/>
      <c r="W445" s="81"/>
      <c r="X445" s="81"/>
      <c r="Y445" s="81"/>
      <c r="Z445" s="81"/>
      <c r="AA445" s="81"/>
      <c r="AB445" s="81"/>
      <c r="AC445" s="81"/>
      <c r="AD445" s="81"/>
      <c r="AE445" s="81"/>
      <c r="AF445" s="81"/>
      <c r="AG445" s="81"/>
      <c r="AH445" s="81"/>
      <c r="AI445" s="81"/>
      <c r="AJ445" s="81"/>
      <c r="AK445" s="81"/>
      <c r="AL445" s="81"/>
      <c r="AM445" s="81"/>
      <c r="AN445" s="81"/>
      <c r="AO445" s="81"/>
      <c r="AP445" s="81"/>
      <c r="AQ445" s="81"/>
      <c r="AR445" s="81"/>
      <c r="AS445" s="81"/>
      <c r="AT445" s="81"/>
      <c r="AU445" s="81"/>
      <c r="AV445" s="81"/>
      <c r="AW445" s="81"/>
      <c r="AX445" s="81"/>
      <c r="AY445" s="81"/>
      <c r="AZ445" s="81"/>
      <c r="BA445" s="81"/>
      <c r="BB445" s="81"/>
      <c r="BC445" s="81"/>
      <c r="BD445" s="81"/>
      <c r="BE445" s="81"/>
      <c r="BF445" s="81"/>
    </row>
    <row r="446" spans="1:58" ht="15" customHeight="1" x14ac:dyDescent="0.25">
      <c r="A446" s="297" t="s">
        <v>274</v>
      </c>
      <c r="B446" s="298"/>
      <c r="C446" s="299"/>
      <c r="D446" s="245" t="s">
        <v>275</v>
      </c>
      <c r="E446" s="12"/>
      <c r="F446" s="12">
        <f>F447</f>
        <v>1700</v>
      </c>
      <c r="G446" s="12">
        <f>G447</f>
        <v>1814.88</v>
      </c>
      <c r="H446" s="12">
        <v>0</v>
      </c>
      <c r="I446" s="81"/>
      <c r="J446" s="81"/>
      <c r="K446" s="81"/>
      <c r="L446" s="81"/>
      <c r="M446" s="81"/>
      <c r="N446" s="81"/>
      <c r="O446" s="81"/>
      <c r="P446" s="81"/>
      <c r="Q446" s="81"/>
      <c r="R446" s="81"/>
      <c r="S446" s="81"/>
      <c r="T446" s="81"/>
      <c r="U446" s="81"/>
      <c r="V446" s="81"/>
      <c r="W446" s="81"/>
      <c r="X446" s="81"/>
      <c r="Y446" s="81"/>
      <c r="Z446" s="81"/>
      <c r="AA446" s="81"/>
      <c r="AB446" s="81"/>
      <c r="AC446" s="81"/>
      <c r="AD446" s="81"/>
      <c r="AE446" s="81"/>
      <c r="AF446" s="81"/>
      <c r="AG446" s="81"/>
      <c r="AH446" s="81"/>
      <c r="AI446" s="81"/>
      <c r="AJ446" s="81"/>
      <c r="AK446" s="81"/>
      <c r="AL446" s="81"/>
      <c r="AM446" s="81"/>
      <c r="AN446" s="81"/>
      <c r="AO446" s="81"/>
      <c r="AP446" s="81"/>
      <c r="AQ446" s="81"/>
      <c r="AR446" s="81"/>
      <c r="AS446" s="81"/>
      <c r="AT446" s="81"/>
      <c r="AU446" s="81"/>
      <c r="AV446" s="81"/>
      <c r="AW446" s="81"/>
      <c r="AX446" s="81"/>
      <c r="AY446" s="81"/>
      <c r="AZ446" s="81"/>
      <c r="BA446" s="81"/>
      <c r="BB446" s="81"/>
      <c r="BC446" s="81"/>
      <c r="BD446" s="81"/>
      <c r="BE446" s="81"/>
      <c r="BF446" s="81"/>
    </row>
    <row r="447" spans="1:58" x14ac:dyDescent="0.25">
      <c r="A447" s="208">
        <v>38</v>
      </c>
      <c r="B447" s="209"/>
      <c r="C447" s="210"/>
      <c r="D447" s="30" t="s">
        <v>95</v>
      </c>
      <c r="E447" s="6"/>
      <c r="F447" s="6">
        <v>1700</v>
      </c>
      <c r="G447" s="6">
        <f>G448</f>
        <v>1814.88</v>
      </c>
      <c r="H447" s="6">
        <v>0</v>
      </c>
      <c r="I447" s="81"/>
      <c r="J447" s="81"/>
      <c r="K447" s="81"/>
      <c r="L447" s="81"/>
      <c r="M447" s="81"/>
      <c r="N447" s="81"/>
      <c r="O447" s="81"/>
      <c r="P447" s="81"/>
      <c r="Q447" s="81"/>
      <c r="R447" s="81"/>
      <c r="S447" s="81"/>
      <c r="T447" s="81"/>
      <c r="U447" s="81"/>
      <c r="V447" s="81"/>
      <c r="W447" s="81"/>
      <c r="X447" s="81"/>
      <c r="Y447" s="81"/>
      <c r="Z447" s="81"/>
      <c r="AA447" s="81"/>
      <c r="AB447" s="81"/>
      <c r="AC447" s="81"/>
      <c r="AD447" s="81"/>
      <c r="AE447" s="81"/>
      <c r="AF447" s="81"/>
      <c r="AG447" s="81"/>
      <c r="AH447" s="81"/>
      <c r="AI447" s="81"/>
      <c r="AJ447" s="81"/>
      <c r="AK447" s="81"/>
      <c r="AL447" s="81"/>
      <c r="AM447" s="81"/>
      <c r="AN447" s="81"/>
      <c r="AO447" s="81"/>
      <c r="AP447" s="81"/>
      <c r="AQ447" s="81"/>
      <c r="AR447" s="81"/>
      <c r="AS447" s="81"/>
      <c r="AT447" s="81"/>
      <c r="AU447" s="81"/>
      <c r="AV447" s="81"/>
      <c r="AW447" s="81"/>
      <c r="AX447" s="81"/>
      <c r="AY447" s="81"/>
      <c r="AZ447" s="81"/>
      <c r="BA447" s="81"/>
      <c r="BB447" s="81"/>
      <c r="BC447" s="81"/>
      <c r="BD447" s="81"/>
      <c r="BE447" s="81"/>
      <c r="BF447" s="81"/>
    </row>
    <row r="448" spans="1:58" x14ac:dyDescent="0.25">
      <c r="A448" s="65">
        <v>3812</v>
      </c>
      <c r="B448" s="66"/>
      <c r="C448" s="67"/>
      <c r="D448" s="34" t="s">
        <v>249</v>
      </c>
      <c r="E448" s="11"/>
      <c r="F448" s="11"/>
      <c r="G448" s="11">
        <v>1814.88</v>
      </c>
      <c r="H448" s="234"/>
      <c r="I448" s="81"/>
      <c r="J448" s="81"/>
      <c r="K448" s="81"/>
      <c r="L448" s="81"/>
      <c r="M448" s="81"/>
      <c r="N448" s="81"/>
      <c r="O448" s="81"/>
      <c r="P448" s="81"/>
      <c r="Q448" s="81"/>
      <c r="R448" s="81"/>
      <c r="S448" s="81"/>
      <c r="T448" s="81"/>
      <c r="U448" s="81"/>
      <c r="V448" s="81"/>
      <c r="W448" s="81"/>
      <c r="X448" s="81"/>
      <c r="Y448" s="81"/>
      <c r="Z448" s="81"/>
      <c r="AA448" s="81"/>
      <c r="AB448" s="81"/>
      <c r="AC448" s="81"/>
      <c r="AD448" s="81"/>
      <c r="AE448" s="81"/>
      <c r="AF448" s="81"/>
      <c r="AG448" s="81"/>
      <c r="AH448" s="81"/>
      <c r="AI448" s="81"/>
      <c r="AJ448" s="81"/>
      <c r="AK448" s="81"/>
      <c r="AL448" s="81"/>
      <c r="AM448" s="81"/>
      <c r="AN448" s="81"/>
      <c r="AO448" s="81"/>
      <c r="AP448" s="81"/>
      <c r="AQ448" s="81"/>
      <c r="AR448" s="81"/>
      <c r="AS448" s="81"/>
      <c r="AT448" s="81"/>
      <c r="AU448" s="81"/>
      <c r="AV448" s="81"/>
      <c r="AW448" s="81"/>
      <c r="AX448" s="81"/>
      <c r="AY448" s="81"/>
      <c r="AZ448" s="81"/>
      <c r="BA448" s="81"/>
      <c r="BB448" s="81"/>
      <c r="BC448" s="81"/>
      <c r="BD448" s="81"/>
      <c r="BE448" s="81"/>
      <c r="BF448" s="81"/>
    </row>
    <row r="449" spans="1:58" ht="25.5" x14ac:dyDescent="0.25">
      <c r="A449" s="296" t="s">
        <v>269</v>
      </c>
      <c r="B449" s="296"/>
      <c r="C449" s="296"/>
      <c r="D449" s="61" t="s">
        <v>144</v>
      </c>
      <c r="E449" s="62"/>
      <c r="F449" s="62">
        <f>F450</f>
        <v>7000</v>
      </c>
      <c r="G449" s="62">
        <f>G450</f>
        <v>5678.3</v>
      </c>
      <c r="H449" s="62">
        <v>0</v>
      </c>
      <c r="I449" s="81"/>
      <c r="J449" s="81"/>
      <c r="K449" s="81"/>
      <c r="L449" s="81"/>
      <c r="M449" s="81"/>
      <c r="N449" s="81"/>
      <c r="O449" s="81"/>
      <c r="P449" s="81"/>
      <c r="Q449" s="81"/>
      <c r="R449" s="81"/>
      <c r="S449" s="81"/>
      <c r="T449" s="81"/>
      <c r="U449" s="81"/>
      <c r="V449" s="81"/>
      <c r="W449" s="81"/>
      <c r="X449" s="81"/>
      <c r="Y449" s="81"/>
      <c r="Z449" s="81"/>
      <c r="AA449" s="81"/>
      <c r="AB449" s="81"/>
      <c r="AC449" s="81"/>
      <c r="AD449" s="81"/>
      <c r="AE449" s="81"/>
      <c r="AF449" s="81"/>
      <c r="AG449" s="81"/>
      <c r="AH449" s="81"/>
      <c r="AI449" s="81"/>
      <c r="AJ449" s="81"/>
      <c r="AK449" s="81"/>
      <c r="AL449" s="81"/>
      <c r="AM449" s="81"/>
      <c r="AN449" s="81"/>
      <c r="AO449" s="81"/>
      <c r="AP449" s="81"/>
      <c r="AQ449" s="81"/>
      <c r="AR449" s="81"/>
      <c r="AS449" s="81"/>
      <c r="AT449" s="81"/>
      <c r="AU449" s="81"/>
      <c r="AV449" s="81"/>
      <c r="AW449" s="81"/>
      <c r="AX449" s="81"/>
      <c r="AY449" s="81"/>
      <c r="AZ449" s="81"/>
      <c r="BA449" s="81"/>
      <c r="BB449" s="81"/>
      <c r="BC449" s="81"/>
      <c r="BD449" s="81"/>
      <c r="BE449" s="81"/>
      <c r="BF449" s="81"/>
    </row>
    <row r="450" spans="1:58" ht="15" customHeight="1" x14ac:dyDescent="0.25">
      <c r="A450" s="297" t="s">
        <v>274</v>
      </c>
      <c r="B450" s="298"/>
      <c r="C450" s="299"/>
      <c r="D450" s="245" t="s">
        <v>275</v>
      </c>
      <c r="E450" s="12"/>
      <c r="F450" s="12">
        <f>F451</f>
        <v>7000</v>
      </c>
      <c r="G450" s="12">
        <f>G451</f>
        <v>5678.3</v>
      </c>
      <c r="H450" s="12">
        <v>0</v>
      </c>
      <c r="I450" s="81"/>
      <c r="J450" s="81"/>
      <c r="K450" s="81"/>
      <c r="L450" s="81"/>
      <c r="M450" s="81"/>
      <c r="N450" s="81"/>
      <c r="O450" s="81"/>
      <c r="P450" s="81"/>
      <c r="Q450" s="81"/>
      <c r="R450" s="81"/>
      <c r="S450" s="81"/>
      <c r="T450" s="81"/>
      <c r="U450" s="81"/>
      <c r="V450" s="81"/>
      <c r="W450" s="81"/>
      <c r="X450" s="81"/>
      <c r="Y450" s="81"/>
      <c r="Z450" s="81"/>
      <c r="AA450" s="81"/>
      <c r="AB450" s="81"/>
      <c r="AC450" s="81"/>
      <c r="AD450" s="81"/>
      <c r="AE450" s="81"/>
      <c r="AF450" s="81"/>
      <c r="AG450" s="81"/>
      <c r="AH450" s="81"/>
      <c r="AI450" s="81"/>
      <c r="AJ450" s="81"/>
      <c r="AK450" s="81"/>
      <c r="AL450" s="81"/>
      <c r="AM450" s="81"/>
      <c r="AN450" s="81"/>
      <c r="AO450" s="81"/>
      <c r="AP450" s="81"/>
      <c r="AQ450" s="81"/>
      <c r="AR450" s="81"/>
      <c r="AS450" s="81"/>
      <c r="AT450" s="81"/>
      <c r="AU450" s="81"/>
      <c r="AV450" s="81"/>
      <c r="AW450" s="81"/>
      <c r="AX450" s="81"/>
      <c r="AY450" s="81"/>
      <c r="AZ450" s="81"/>
      <c r="BA450" s="81"/>
      <c r="BB450" s="81"/>
      <c r="BC450" s="81"/>
      <c r="BD450" s="81"/>
      <c r="BE450" s="81"/>
      <c r="BF450" s="81"/>
    </row>
    <row r="451" spans="1:58" ht="38.25" x14ac:dyDescent="0.25">
      <c r="A451" s="237">
        <v>37</v>
      </c>
      <c r="B451" s="238"/>
      <c r="C451" s="239"/>
      <c r="D451" s="19" t="s">
        <v>91</v>
      </c>
      <c r="E451" s="6"/>
      <c r="F451" s="6">
        <v>7000</v>
      </c>
      <c r="G451" s="6">
        <f>G452</f>
        <v>5678.3</v>
      </c>
      <c r="H451" s="6">
        <v>0</v>
      </c>
      <c r="I451" s="81"/>
      <c r="J451" s="81"/>
      <c r="K451" s="81"/>
      <c r="L451" s="81"/>
      <c r="M451" s="81"/>
      <c r="N451" s="81"/>
      <c r="O451" s="81"/>
      <c r="P451" s="81"/>
      <c r="Q451" s="81"/>
      <c r="R451" s="81"/>
      <c r="S451" s="81"/>
      <c r="T451" s="81"/>
      <c r="U451" s="81"/>
      <c r="V451" s="81"/>
      <c r="W451" s="81"/>
      <c r="X451" s="81"/>
      <c r="Y451" s="81"/>
      <c r="Z451" s="81"/>
      <c r="AA451" s="81"/>
      <c r="AB451" s="81"/>
      <c r="AC451" s="81"/>
      <c r="AD451" s="81"/>
      <c r="AE451" s="81"/>
      <c r="AF451" s="81"/>
      <c r="AG451" s="81"/>
      <c r="AH451" s="81"/>
      <c r="AI451" s="81"/>
      <c r="AJ451" s="81"/>
      <c r="AK451" s="81"/>
      <c r="AL451" s="81"/>
      <c r="AM451" s="81"/>
      <c r="AN451" s="81"/>
      <c r="AO451" s="81"/>
      <c r="AP451" s="81"/>
      <c r="AQ451" s="81"/>
      <c r="AR451" s="81"/>
      <c r="AS451" s="81"/>
      <c r="AT451" s="81"/>
      <c r="AU451" s="81"/>
      <c r="AV451" s="81"/>
      <c r="AW451" s="81"/>
      <c r="AX451" s="81"/>
      <c r="AY451" s="81"/>
      <c r="AZ451" s="81"/>
      <c r="BA451" s="81"/>
      <c r="BB451" s="81"/>
      <c r="BC451" s="81"/>
      <c r="BD451" s="81"/>
      <c r="BE451" s="81"/>
      <c r="BF451" s="81"/>
    </row>
    <row r="452" spans="1:58" ht="25.5" x14ac:dyDescent="0.25">
      <c r="A452" s="65">
        <v>3722</v>
      </c>
      <c r="B452" s="66"/>
      <c r="C452" s="67"/>
      <c r="D452" s="17" t="s">
        <v>93</v>
      </c>
      <c r="E452" s="11"/>
      <c r="F452" s="11"/>
      <c r="G452" s="11">
        <v>5678.3</v>
      </c>
      <c r="H452" s="234"/>
      <c r="I452" s="81"/>
      <c r="J452" s="81"/>
      <c r="K452" s="81"/>
      <c r="L452" s="81"/>
      <c r="M452" s="81"/>
      <c r="N452" s="81"/>
      <c r="O452" s="81"/>
      <c r="P452" s="81"/>
      <c r="Q452" s="81"/>
      <c r="R452" s="81"/>
      <c r="S452" s="81"/>
      <c r="T452" s="81"/>
      <c r="U452" s="81"/>
      <c r="V452" s="81"/>
      <c r="W452" s="81"/>
      <c r="X452" s="81"/>
      <c r="Y452" s="81"/>
      <c r="Z452" s="81"/>
      <c r="AA452" s="81"/>
      <c r="AB452" s="81"/>
      <c r="AC452" s="81"/>
      <c r="AD452" s="81"/>
      <c r="AE452" s="81"/>
      <c r="AF452" s="81"/>
      <c r="AG452" s="81"/>
      <c r="AH452" s="81"/>
      <c r="AI452" s="81"/>
      <c r="AJ452" s="81"/>
      <c r="AK452" s="81"/>
      <c r="AL452" s="81"/>
      <c r="AM452" s="81"/>
      <c r="AN452" s="81"/>
      <c r="AO452" s="81"/>
      <c r="AP452" s="81"/>
      <c r="AQ452" s="81"/>
      <c r="AR452" s="81"/>
      <c r="AS452" s="81"/>
      <c r="AT452" s="81"/>
      <c r="AU452" s="81"/>
      <c r="AV452" s="81"/>
      <c r="AW452" s="81"/>
      <c r="AX452" s="81"/>
      <c r="AY452" s="81"/>
      <c r="AZ452" s="81"/>
      <c r="BA452" s="81"/>
      <c r="BB452" s="81"/>
      <c r="BC452" s="81"/>
      <c r="BD452" s="81"/>
      <c r="BE452" s="81"/>
      <c r="BF452" s="81"/>
    </row>
    <row r="453" spans="1:58" x14ac:dyDescent="0.25">
      <c r="A453" s="65"/>
      <c r="B453" s="66"/>
      <c r="C453" s="67"/>
      <c r="D453" s="34"/>
      <c r="E453" s="11"/>
      <c r="F453" s="11"/>
      <c r="G453" s="11"/>
      <c r="H453" s="11"/>
      <c r="I453" s="81"/>
      <c r="J453" s="81"/>
      <c r="K453" s="81"/>
      <c r="L453" s="81"/>
      <c r="M453" s="81"/>
      <c r="N453" s="81"/>
      <c r="O453" s="81"/>
      <c r="P453" s="81"/>
      <c r="Q453" s="81"/>
      <c r="R453" s="81"/>
      <c r="S453" s="81"/>
      <c r="T453" s="81"/>
      <c r="U453" s="81"/>
      <c r="V453" s="81"/>
      <c r="W453" s="81"/>
      <c r="X453" s="81"/>
      <c r="Y453" s="81"/>
      <c r="Z453" s="81"/>
      <c r="AA453" s="81"/>
      <c r="AB453" s="81"/>
      <c r="AC453" s="81"/>
      <c r="AD453" s="81"/>
      <c r="AE453" s="81"/>
      <c r="AF453" s="81"/>
      <c r="AG453" s="81"/>
      <c r="AH453" s="81"/>
      <c r="AI453" s="81"/>
      <c r="AJ453" s="81"/>
      <c r="AK453" s="81"/>
      <c r="AL453" s="81"/>
      <c r="AM453" s="81"/>
      <c r="AN453" s="81"/>
      <c r="AO453" s="81"/>
      <c r="AP453" s="81"/>
      <c r="AQ453" s="81"/>
      <c r="AR453" s="81"/>
      <c r="AS453" s="81"/>
      <c r="AT453" s="81"/>
      <c r="AU453" s="81"/>
      <c r="AV453" s="81"/>
      <c r="AW453" s="81"/>
      <c r="AX453" s="81"/>
      <c r="AY453" s="81"/>
      <c r="AZ453" s="81"/>
      <c r="BA453" s="81"/>
      <c r="BB453" s="81"/>
      <c r="BC453" s="81"/>
      <c r="BD453" s="81"/>
      <c r="BE453" s="81"/>
      <c r="BF453" s="81"/>
    </row>
    <row r="454" spans="1:58" x14ac:dyDescent="0.25">
      <c r="A454" s="65"/>
      <c r="B454" s="66"/>
      <c r="C454" s="67"/>
      <c r="D454" s="34"/>
      <c r="E454" s="11"/>
      <c r="F454" s="11"/>
      <c r="G454" s="11"/>
      <c r="H454" s="11"/>
      <c r="I454" s="81"/>
      <c r="J454" s="81"/>
      <c r="K454" s="81"/>
      <c r="L454" s="81"/>
      <c r="M454" s="81"/>
      <c r="N454" s="81"/>
      <c r="O454" s="81"/>
      <c r="P454" s="81"/>
      <c r="Q454" s="81"/>
      <c r="R454" s="81"/>
      <c r="S454" s="81"/>
      <c r="T454" s="81"/>
      <c r="U454" s="81"/>
      <c r="V454" s="81"/>
      <c r="W454" s="81"/>
      <c r="X454" s="81"/>
      <c r="Y454" s="81"/>
      <c r="Z454" s="81"/>
      <c r="AA454" s="81"/>
      <c r="AB454" s="81"/>
      <c r="AC454" s="81"/>
      <c r="AD454" s="81"/>
      <c r="AE454" s="81"/>
      <c r="AF454" s="81"/>
      <c r="AG454" s="81"/>
      <c r="AH454" s="81"/>
      <c r="AI454" s="81"/>
      <c r="AJ454" s="81"/>
      <c r="AK454" s="81"/>
      <c r="AL454" s="81"/>
      <c r="AM454" s="81"/>
      <c r="AN454" s="81"/>
      <c r="AO454" s="81"/>
      <c r="AP454" s="81"/>
      <c r="AQ454" s="81"/>
      <c r="AR454" s="81"/>
      <c r="AS454" s="81"/>
      <c r="AT454" s="81"/>
      <c r="AU454" s="81"/>
      <c r="AV454" s="81"/>
      <c r="AW454" s="81"/>
      <c r="AX454" s="81"/>
      <c r="AY454" s="81"/>
      <c r="AZ454" s="81"/>
      <c r="BA454" s="81"/>
      <c r="BB454" s="81"/>
      <c r="BC454" s="81"/>
      <c r="BD454" s="81"/>
      <c r="BE454" s="81"/>
      <c r="BF454" s="81"/>
    </row>
    <row r="455" spans="1:58" x14ac:dyDescent="0.25">
      <c r="A455" s="65"/>
      <c r="B455" s="66"/>
      <c r="C455" s="67"/>
      <c r="D455" s="34"/>
      <c r="E455" s="11"/>
      <c r="F455" s="11"/>
      <c r="G455" s="11"/>
      <c r="H455" s="11"/>
      <c r="I455" s="81"/>
      <c r="J455" s="81"/>
      <c r="K455" s="81"/>
      <c r="L455" s="81"/>
      <c r="M455" s="81"/>
      <c r="N455" s="81"/>
      <c r="O455" s="81"/>
      <c r="P455" s="81"/>
      <c r="Q455" s="81"/>
      <c r="R455" s="81"/>
      <c r="S455" s="81"/>
      <c r="T455" s="81"/>
      <c r="U455" s="81"/>
      <c r="V455" s="81"/>
      <c r="W455" s="81"/>
      <c r="X455" s="81"/>
      <c r="Y455" s="81"/>
      <c r="Z455" s="81"/>
      <c r="AA455" s="81"/>
      <c r="AB455" s="81"/>
      <c r="AC455" s="81"/>
      <c r="AD455" s="81"/>
      <c r="AE455" s="81"/>
      <c r="AF455" s="81"/>
      <c r="AG455" s="81"/>
      <c r="AH455" s="81"/>
      <c r="AI455" s="81"/>
      <c r="AJ455" s="81"/>
      <c r="AK455" s="81"/>
      <c r="AL455" s="81"/>
      <c r="AM455" s="81"/>
      <c r="AN455" s="81"/>
      <c r="AO455" s="81"/>
      <c r="AP455" s="81"/>
      <c r="AQ455" s="81"/>
      <c r="AR455" s="81"/>
      <c r="AS455" s="81"/>
      <c r="AT455" s="81"/>
      <c r="AU455" s="81"/>
      <c r="AV455" s="81"/>
      <c r="AW455" s="81"/>
      <c r="AX455" s="81"/>
      <c r="AY455" s="81"/>
      <c r="AZ455" s="81"/>
      <c r="BA455" s="81"/>
      <c r="BB455" s="81"/>
      <c r="BC455" s="81"/>
      <c r="BD455" s="81"/>
      <c r="BE455" s="81"/>
      <c r="BF455" s="81"/>
    </row>
    <row r="456" spans="1:58" s="80" customFormat="1" ht="15.75" x14ac:dyDescent="0.25">
      <c r="A456" s="279" t="s">
        <v>110</v>
      </c>
      <c r="B456" s="279"/>
      <c r="C456" s="279"/>
      <c r="D456" s="279"/>
      <c r="E456" s="40">
        <f>E46+E83+E174+E168+E148+E162</f>
        <v>2654.46</v>
      </c>
      <c r="F456" s="40">
        <f>F19+F56+F61+F138+F153+F159+F164</f>
        <v>3899475</v>
      </c>
      <c r="G456" s="40">
        <f>G19+G56+G61+G138+G153+G159+G164</f>
        <v>1924463.2199999997</v>
      </c>
      <c r="H456" s="40">
        <f t="shared" ref="H456" si="87">G456/F456*100</f>
        <v>49.351854288077234</v>
      </c>
      <c r="I456" s="169"/>
      <c r="J456" s="169"/>
      <c r="K456" s="169"/>
      <c r="L456" s="169"/>
      <c r="M456" s="169"/>
      <c r="N456" s="169"/>
      <c r="O456" s="169"/>
    </row>
  </sheetData>
  <mergeCells count="94">
    <mergeCell ref="A450:C450"/>
    <mergeCell ref="A106:C106"/>
    <mergeCell ref="A115:C115"/>
    <mergeCell ref="A399:C399"/>
    <mergeCell ref="A400:C400"/>
    <mergeCell ref="A414:C414"/>
    <mergeCell ref="A366:C366"/>
    <mergeCell ref="A357:C357"/>
    <mergeCell ref="A374:C374"/>
    <mergeCell ref="A390:C390"/>
    <mergeCell ref="A391:C391"/>
    <mergeCell ref="A395:C395"/>
    <mergeCell ref="A150:C150"/>
    <mergeCell ref="A17:C17"/>
    <mergeCell ref="A18:C18"/>
    <mergeCell ref="A382:C382"/>
    <mergeCell ref="A449:C449"/>
    <mergeCell ref="A328:C328"/>
    <mergeCell ref="A329:C329"/>
    <mergeCell ref="A340:C340"/>
    <mergeCell ref="A341:C341"/>
    <mergeCell ref="A348:C348"/>
    <mergeCell ref="A283:C283"/>
    <mergeCell ref="A309:C309"/>
    <mergeCell ref="A310:C310"/>
    <mergeCell ref="A323:C323"/>
    <mergeCell ref="A324:C324"/>
    <mergeCell ref="A456:D456"/>
    <mergeCell ref="A22:C22"/>
    <mergeCell ref="A45:C45"/>
    <mergeCell ref="A47:C47"/>
    <mergeCell ref="A48:C48"/>
    <mergeCell ref="A61:C61"/>
    <mergeCell ref="A52:C52"/>
    <mergeCell ref="A53:C53"/>
    <mergeCell ref="A56:C56"/>
    <mergeCell ref="A57:C57"/>
    <mergeCell ref="A58:C58"/>
    <mergeCell ref="A446:C446"/>
    <mergeCell ref="A85:C85"/>
    <mergeCell ref="A149:C149"/>
    <mergeCell ref="A356:C356"/>
    <mergeCell ref="A252:C252"/>
    <mergeCell ref="A21:C21"/>
    <mergeCell ref="A2:H2"/>
    <mergeCell ref="A19:C19"/>
    <mergeCell ref="A20:C20"/>
    <mergeCell ref="A6:D6"/>
    <mergeCell ref="A7:D7"/>
    <mergeCell ref="A4:H4"/>
    <mergeCell ref="A8:C8"/>
    <mergeCell ref="A9:C9"/>
    <mergeCell ref="A11:C11"/>
    <mergeCell ref="A12:C12"/>
    <mergeCell ref="A13:C13"/>
    <mergeCell ref="A14:C14"/>
    <mergeCell ref="A15:C15"/>
    <mergeCell ref="A10:C10"/>
    <mergeCell ref="A16:C16"/>
    <mergeCell ref="A139:C139"/>
    <mergeCell ref="A140:C140"/>
    <mergeCell ref="A145:C145"/>
    <mergeCell ref="A146:C146"/>
    <mergeCell ref="A62:C62"/>
    <mergeCell ref="A63:C63"/>
    <mergeCell ref="A74:C74"/>
    <mergeCell ref="A75:C75"/>
    <mergeCell ref="A84:C84"/>
    <mergeCell ref="A426:C426"/>
    <mergeCell ref="A445:C445"/>
    <mergeCell ref="A436:C436"/>
    <mergeCell ref="A437:C437"/>
    <mergeCell ref="A88:C88"/>
    <mergeCell ref="A89:C89"/>
    <mergeCell ref="A96:C96"/>
    <mergeCell ref="A97:C97"/>
    <mergeCell ref="A124:C124"/>
    <mergeCell ref="A165:C165"/>
    <mergeCell ref="A135:C135"/>
    <mergeCell ref="A92:C92"/>
    <mergeCell ref="A93:C93"/>
    <mergeCell ref="A134:C134"/>
    <mergeCell ref="A125:C125"/>
    <mergeCell ref="A138:C138"/>
    <mergeCell ref="A166:C166"/>
    <mergeCell ref="A153:C153"/>
    <mergeCell ref="A154:C154"/>
    <mergeCell ref="A155:C155"/>
    <mergeCell ref="A227:C227"/>
    <mergeCell ref="A159:C159"/>
    <mergeCell ref="A160:C160"/>
    <mergeCell ref="A161:C161"/>
    <mergeCell ref="A202:C202"/>
    <mergeCell ref="A164:C164"/>
  </mergeCells>
  <pageMargins left="0.70866141732283472" right="0.70866141732283472" top="1.1417322834645669" bottom="1.1417322834645669" header="0.74803149606299213" footer="0.74803149606299213"/>
  <pageSetup paperSize="9" scale="78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64" width="9" customWidth="1"/>
    <col min="65" max="65" width="9.140625" customWidth="1"/>
  </cols>
  <sheetData/>
  <pageMargins left="0.70000000000000007" right="0.70000000000000007" top="1.1437007874015752" bottom="1.1437007874015752" header="0.75000000000000011" footer="0.75000000000000011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49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SAŽETAK</vt:lpstr>
      <vt:lpstr>_Račun_prihoda_i_rashoda</vt:lpstr>
      <vt:lpstr>Prihodi i rashodi po izvorima</vt:lpstr>
      <vt:lpstr>Rashodi_prema_funkcijskoj_kl</vt:lpstr>
      <vt:lpstr>Račun_financiranja</vt:lpstr>
      <vt:lpstr>Račun financiranja po izvorima</vt:lpstr>
      <vt:lpstr>POSEBNI_DIO</vt:lpstr>
      <vt:lpstr>List2</vt:lpstr>
      <vt:lpstr>List1</vt:lpstr>
      <vt:lpstr>POSEBNI_DIO!Ispis_naslova</vt:lpstr>
      <vt:lpstr>_Račun_prihoda_i_rashoda!Podrucje_ispisa</vt:lpstr>
      <vt:lpstr>POSEBNI_DIO!Podrucje_ispisa</vt:lpstr>
      <vt:lpstr>Račun_financiranja!Podrucje_ispisa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Windows korisnik</cp:lastModifiedBy>
  <cp:revision>5</cp:revision>
  <cp:lastPrinted>2026-07-13T10:56:32Z</cp:lastPrinted>
  <dcterms:created xsi:type="dcterms:W3CDTF">2022-08-12T12:51:27Z</dcterms:created>
  <dcterms:modified xsi:type="dcterms:W3CDTF">2026-07-13T10:57:50Z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